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401" windowWidth="15480" windowHeight="11640" firstSheet="5" activeTab="7"/>
  </bookViews>
  <sheets>
    <sheet name="Анкета" sheetId="1" r:id="rId1"/>
    <sheet name="Смета стоки" sheetId="2" r:id="rId2"/>
    <sheet name="Раскрытие ремонта стоки" sheetId="3" r:id="rId3"/>
    <sheet name="НП стоки" sheetId="4" r:id="rId4"/>
    <sheet name="Потребит характеристики стоки" sheetId="5" r:id="rId5"/>
    <sheet name="Инвестиц программы стоки" sheetId="6" r:id="rId6"/>
    <sheet name="Технические возможности вода" sheetId="7" r:id="rId7"/>
    <sheet name="Бух.отчетность" sheetId="8" r:id="rId8"/>
  </sheets>
  <definedNames>
    <definedName name="_xlnm.Print_Area" localSheetId="0">'Анкета'!$A$1:$F$34</definedName>
    <definedName name="_xlnm.Print_Area" localSheetId="5">'Инвестиц программы стоки'!$A$1:$F$32</definedName>
    <definedName name="_xlnm.Print_Area" localSheetId="3">'НП стоки'!$A$1:$D$19</definedName>
    <definedName name="_xlnm.Print_Area" localSheetId="4">'Потребит характеристики стоки'!$A$1:$D$27</definedName>
    <definedName name="_xlnm.Print_Area" localSheetId="2">'Раскрытие ремонта стоки'!$A$1:$G$65</definedName>
    <definedName name="_xlnm.Print_Area" localSheetId="1">'Смета стоки'!$A$1:$D$48</definedName>
    <definedName name="_xlnm.Print_Area" localSheetId="6">'Технические возможности вода'!$A$1:$D$16</definedName>
  </definedNames>
  <calcPr fullCalcOnLoad="1"/>
</workbook>
</file>

<file path=xl/comments8.xml><?xml version="1.0" encoding="utf-8"?>
<comments xmlns="http://schemas.openxmlformats.org/spreadsheetml/2006/main">
  <authors>
    <author/>
  </authors>
  <commentList>
    <comment ref="AM625" authorId="0">
      <text>
        <r>
          <t/>
        </r>
      </text>
    </comment>
    <comment ref="AT625" authorId="0">
      <text>
        <r>
          <t/>
        </r>
      </text>
    </comment>
    <comment ref="AM626" authorId="0">
      <text>
        <r>
          <t/>
        </r>
      </text>
    </comment>
    <comment ref="AT626" authorId="0">
      <text>
        <r>
          <t/>
        </r>
      </text>
    </comment>
    <comment ref="AM627" authorId="0">
      <text>
        <r>
          <t/>
        </r>
      </text>
    </comment>
    <comment ref="AT627" authorId="0">
      <text>
        <r>
          <t/>
        </r>
      </text>
    </comment>
    <comment ref="AM628" authorId="0">
      <text>
        <r>
          <t/>
        </r>
      </text>
    </comment>
    <comment ref="AT628" authorId="0">
      <text>
        <r>
          <t/>
        </r>
      </text>
    </comment>
    <comment ref="AM629" authorId="0">
      <text>
        <r>
          <t/>
        </r>
      </text>
    </comment>
    <comment ref="AT629" authorId="0">
      <text>
        <r>
          <t/>
        </r>
      </text>
    </comment>
    <comment ref="AM630" authorId="0">
      <text>
        <r>
          <t/>
        </r>
      </text>
    </comment>
    <comment ref="AT630" authorId="0">
      <text>
        <r>
          <t/>
        </r>
      </text>
    </comment>
    <comment ref="AM631" authorId="0">
      <text>
        <r>
          <t/>
        </r>
      </text>
    </comment>
    <comment ref="AT631" authorId="0">
      <text>
        <r>
          <t/>
        </r>
      </text>
    </comment>
    <comment ref="AM632" authorId="0">
      <text>
        <r>
          <t/>
        </r>
      </text>
    </comment>
    <comment ref="AT632" authorId="0">
      <text>
        <r>
          <t/>
        </r>
      </text>
    </comment>
    <comment ref="AM633" authorId="0">
      <text>
        <r>
          <t/>
        </r>
      </text>
    </comment>
    <comment ref="AT633" authorId="0">
      <text>
        <r>
          <t/>
        </r>
      </text>
    </comment>
    <comment ref="AM634" authorId="0">
      <text>
        <r>
          <t/>
        </r>
      </text>
    </comment>
    <comment ref="AT634" authorId="0">
      <text>
        <r>
          <t/>
        </r>
      </text>
    </comment>
    <comment ref="AM635" authorId="0">
      <text>
        <r>
          <t/>
        </r>
      </text>
    </comment>
    <comment ref="AT635" authorId="0">
      <text>
        <r>
          <t/>
        </r>
      </text>
    </comment>
    <comment ref="AM636" authorId="0">
      <text>
        <r>
          <t/>
        </r>
      </text>
    </comment>
    <comment ref="AT636" authorId="0">
      <text>
        <r>
          <t/>
        </r>
      </text>
    </comment>
    <comment ref="AM638" authorId="0">
      <text>
        <r>
          <t/>
        </r>
      </text>
    </comment>
    <comment ref="AT638" authorId="0">
      <text>
        <r>
          <t/>
        </r>
      </text>
    </comment>
    <comment ref="AM639" authorId="0">
      <text>
        <r>
          <t/>
        </r>
      </text>
    </comment>
    <comment ref="AT639" authorId="0">
      <text>
        <r>
          <t/>
        </r>
      </text>
    </comment>
    <comment ref="AM640" authorId="0">
      <text>
        <r>
          <t/>
        </r>
      </text>
    </comment>
    <comment ref="AT640" authorId="0">
      <text>
        <r>
          <t/>
        </r>
      </text>
    </comment>
    <comment ref="AM641" authorId="0">
      <text>
        <r>
          <t/>
        </r>
      </text>
    </comment>
    <comment ref="AT641" authorId="0">
      <text>
        <r>
          <t/>
        </r>
      </text>
    </comment>
    <comment ref="AM642" authorId="0">
      <text>
        <r>
          <t/>
        </r>
      </text>
    </comment>
    <comment ref="AT642" authorId="0">
      <text>
        <r>
          <t/>
        </r>
      </text>
    </comment>
    <comment ref="AM643" authorId="0">
      <text>
        <r>
          <t/>
        </r>
      </text>
    </comment>
    <comment ref="AT643" authorId="0">
      <text>
        <r>
          <t/>
        </r>
      </text>
    </comment>
    <comment ref="AM644" authorId="0">
      <text>
        <r>
          <t/>
        </r>
      </text>
    </comment>
    <comment ref="AT644" authorId="0">
      <text>
        <r>
          <t/>
        </r>
      </text>
    </comment>
    <comment ref="AM645" authorId="0">
      <text>
        <r>
          <t/>
        </r>
      </text>
    </comment>
    <comment ref="AT645" authorId="0">
      <text>
        <r>
          <t/>
        </r>
      </text>
    </comment>
    <comment ref="AM646" authorId="0">
      <text>
        <r>
          <t/>
        </r>
      </text>
    </comment>
    <comment ref="AT64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<sst xmlns="http://schemas.openxmlformats.org/spreadsheetml/2006/main" count="1959" uniqueCount="805">
  <si>
    <t>Тек.ремонт помещений в здании БСБ</t>
  </si>
  <si>
    <t>Договор подряда № 1 от 01.01.09г.</t>
  </si>
  <si>
    <t>Общепроизводственные (цеховые расходы)*</t>
  </si>
  <si>
    <t>Расходы на услуги производственного характера (котельная)</t>
  </si>
  <si>
    <t>3.11.3</t>
  </si>
  <si>
    <t xml:space="preserve">     работы и услуги непроизводственного характера</t>
  </si>
  <si>
    <t>1. вспомогательные материалы;</t>
  </si>
  <si>
    <t>2.транспортные расходы;</t>
  </si>
  <si>
    <t>3.налог на землю (аренда земли);</t>
  </si>
  <si>
    <t>7.расходы на страхование;</t>
  </si>
  <si>
    <t>8.расходы на охрану труда;</t>
  </si>
  <si>
    <t>9 расходы на охрану окружающей среды и прочие.</t>
  </si>
  <si>
    <t>4.прочие налоги и сборы; (на имущество, транспортный налог)</t>
  </si>
  <si>
    <t xml:space="preserve">Тек.ремонт помещений зд.воздуходув. станции </t>
  </si>
  <si>
    <t>Тек.ремонт помещений зд.воздуходув. станции</t>
  </si>
  <si>
    <t>Тек.ремонт помещений здания РММ</t>
  </si>
  <si>
    <t>Прочие ремонты (материалы для ремонтов)</t>
  </si>
  <si>
    <t>ИТОГО:</t>
  </si>
  <si>
    <t>Капитальный ремонт по титулу (программе)</t>
  </si>
  <si>
    <t>ИТОГО кап.ремонт по титулу</t>
  </si>
  <si>
    <t>Прочий капитальный ремонт.</t>
  </si>
  <si>
    <t>Всего расходы на ремонт</t>
  </si>
  <si>
    <t>Кап.ремонт вторичного отстойника (строение 17)</t>
  </si>
  <si>
    <t>Кап.ремонт воздухораспреде-лительных систем в аэротенке-смесителе (строение 21 )</t>
  </si>
  <si>
    <t>.3.5</t>
  </si>
  <si>
    <t>3.12</t>
  </si>
  <si>
    <t>3.13</t>
  </si>
  <si>
    <t>3.14</t>
  </si>
  <si>
    <t xml:space="preserve">Иформация о расходах на текущий и капитальный ремонты.* </t>
  </si>
  <si>
    <t>БУХГАЛТЕРСКИЙ БАЛАНС</t>
  </si>
  <si>
    <t>на 31 декабря 2009 г.</t>
  </si>
  <si>
    <t>К О Д Ы</t>
  </si>
  <si>
    <t>Форма №1 по ОКУД</t>
  </si>
  <si>
    <t>Дата (год, месяц, число)</t>
  </si>
  <si>
    <t>2009</t>
  </si>
  <si>
    <t>12</t>
  </si>
  <si>
    <t>31</t>
  </si>
  <si>
    <t>Закрытое акционерное общество  "Городские очистные сооружения"</t>
  </si>
  <si>
    <t>по ОКПО</t>
  </si>
  <si>
    <t>73734253</t>
  </si>
  <si>
    <t>Идентификационный номер налогоплательщика</t>
  </si>
  <si>
    <t>ИНН</t>
  </si>
  <si>
    <t>Вид деятельности</t>
  </si>
  <si>
    <t>Удаление сточных вод, отходов и аналогичная деятельность</t>
  </si>
  <si>
    <t>по ОКВЭД</t>
  </si>
  <si>
    <t>Организационно-правовая форма / форма собственности</t>
  </si>
  <si>
    <t>67</t>
  </si>
  <si>
    <t>16</t>
  </si>
  <si>
    <t>Закрытое акционерное общество</t>
  </si>
  <si>
    <t>/</t>
  </si>
  <si>
    <t>частная</t>
  </si>
  <si>
    <t>по ОКОПФ/ОКФС</t>
  </si>
  <si>
    <t>в тыс. рублей</t>
  </si>
  <si>
    <t>по ОКЕИ</t>
  </si>
  <si>
    <t>384</t>
  </si>
  <si>
    <t>Местонахождение (адрес)</t>
  </si>
  <si>
    <t>634067, Томская обл, г.Томск, пл.ТНХК, А/Я 1634</t>
  </si>
  <si>
    <t xml:space="preserve">Дата утверждения </t>
  </si>
  <si>
    <t xml:space="preserve">Дата отправки / принятия </t>
  </si>
  <si>
    <t>Форма 0710001 с.1</t>
  </si>
  <si>
    <t>АКТИВ</t>
  </si>
  <si>
    <t>Код
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</si>
  <si>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</si>
  <si>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</si>
  <si>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</si>
  <si>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</si>
  <si>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</si>
  <si>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</si>
  <si>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</si>
  <si>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</si>
  <si>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</si>
  <si>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</si>
  <si>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</si>
  <si>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</si>
  <si>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</si>
  <si>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</si>
  <si>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</si>
  <si>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</si>
  <si>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</si>
  <si>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</si>
  <si>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</si>
  <si>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 xml:space="preserve">   Объем инвестиционных средств, собранных за период с 01.02.2009 по 31.12.2009 гг. (тыс.руб.без НДС)</t>
  </si>
  <si>
    <t xml:space="preserve">                      тысяч рублей 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</si>
  <si>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</si>
  <si>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</si>
  <si>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</si>
  <si>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</si>
  <si>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</si>
  <si>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</si>
  <si>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</si>
  <si>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</si>
  <si>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</si>
  <si>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</si>
  <si>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 (сумма строк 190 + 290)</t>
  </si>
  <si>
    <t>Форма 0710001 с.2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</si>
  <si>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</si>
  <si>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</si>
  <si>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</si>
  <si>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</si>
  <si>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</si>
  <si>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</si>
  <si>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резервные фонды, образованные в соответствии с законодательством</t>
  </si>
  <si>
    <t>резервы, образованные в соответствии с учредительными документами</t>
  </si>
  <si>
    <t>*- Мероприятия инвестиционной программы в 2009 г. не выполнены вследствие не поступления платы за подключение в объеме, предусмотренном программой.</t>
  </si>
  <si>
    <t xml:space="preserve">Срок реализации 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</si>
  <si>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</si>
  <si>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</si>
  <si>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</si>
  <si>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</si>
  <si>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</si>
  <si>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</si>
  <si>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</si>
  <si>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</si>
  <si>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</si>
  <si>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</si>
  <si>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</si>
  <si>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</si>
  <si>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</si>
  <si>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</si>
  <si>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 (учредителям)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</si>
  <si>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</si>
  <si>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</si>
  <si>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</si>
  <si>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</si>
  <si>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 + 590 + 690)</t>
  </si>
  <si>
    <t>СПРАВКА о наличии ценностей, учитываемых на забалансовых счетах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</si>
  <si>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</si>
  <si>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</si>
  <si>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</si>
  <si>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</si>
  <si>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</si>
  <si>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</si>
  <si>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</si>
  <si>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</si>
  <si>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</si>
  <si>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</si>
  <si>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Бланки строгой отчетности</t>
  </si>
  <si>
    <t>991</t>
  </si>
  <si>
    <t>Основные средства, сданные в аренду</t>
  </si>
  <si>
    <t>992</t>
  </si>
  <si>
    <t>Руководитель</t>
  </si>
  <si>
    <t>Главный бухгалтер</t>
  </si>
  <si>
    <t>Загузина Ольга Петровна</t>
  </si>
  <si>
    <t>(подпись)</t>
  </si>
  <si>
    <t>(расшифровка подписи)</t>
  </si>
  <si>
    <t>25 марта 2010 г.</t>
  </si>
  <si>
    <t>ОТЧЕТ О ПРИБЫЛЯХ И УБЫТКАХ</t>
  </si>
  <si>
    <t xml:space="preserve"> за Январь - Декабрь 2009г.</t>
  </si>
  <si>
    <t>Форма №2 по ОКУД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</si>
  <si>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</si>
  <si>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</si>
  <si>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</si>
  <si>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</si>
  <si>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</si>
  <si>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 xml:space="preserve">  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</si>
  <si>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</si>
  <si>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</si>
  <si>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(168 449)</t>
  </si>
  <si>
    <t>(142 409)</t>
  </si>
  <si>
    <t>Коммерческие расходы</t>
  </si>
  <si>
    <t>(1 113)</t>
  </si>
  <si>
    <t>Управленческие расходы</t>
  </si>
  <si>
    <t>(16 975)</t>
  </si>
  <si>
    <t>(18 564)</t>
  </si>
  <si>
    <t>Прибыль (убыток) от продаж</t>
  </si>
  <si>
    <t xml:space="preserve">   Прочие доходы и расходы</t>
  </si>
  <si>
    <t>Проценты к получению</t>
  </si>
  <si>
    <t>Проценты к уплате</t>
  </si>
  <si>
    <t>(576)</t>
  </si>
  <si>
    <t>(830)</t>
  </si>
  <si>
    <t xml:space="preserve">Доходы от участия в других организациях </t>
  </si>
  <si>
    <t>Прочие доходы</t>
  </si>
  <si>
    <t>Прочие расходы</t>
  </si>
  <si>
    <t>(3 846)</t>
  </si>
  <si>
    <t>(2 607)</t>
  </si>
  <si>
    <t xml:space="preserve">   Прибыль (убыток) до налогообложения</t>
  </si>
  <si>
    <t>(73)</t>
  </si>
  <si>
    <t>(2)</t>
  </si>
  <si>
    <t>Текущий налог на прибыль</t>
  </si>
  <si>
    <t>(2 570)</t>
  </si>
  <si>
    <t>(3 185)</t>
  </si>
  <si>
    <t>Единый налог на вмененный доход</t>
  </si>
  <si>
    <t>(10)</t>
  </si>
  <si>
    <t>Налог на прибыль прошлых лет</t>
  </si>
  <si>
    <t>(26)</t>
  </si>
  <si>
    <t>(4)</t>
  </si>
  <si>
    <t>Налоговые санкции</t>
  </si>
  <si>
    <t>(5)</t>
  </si>
  <si>
    <t>(3)</t>
  </si>
  <si>
    <t xml:space="preserve">   Чистая прибыль (убыток) отчетного периода</t>
  </si>
  <si>
    <t>СПРАВОЧНО: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</si>
  <si>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</si>
  <si>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</si>
  <si>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</si>
  <si>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</si>
  <si>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>За аналогичный период
 предыдущего года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</si>
  <si>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</si>
  <si>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</si>
  <si>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</si>
  <si>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</si>
  <si>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</si>
  <si>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</si>
  <si>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</si>
  <si>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</si>
  <si>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</si>
  <si>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ОТЧЕТ ОБ ИЗМЕНЕНИЯХ КАПИТАЛА</t>
  </si>
  <si>
    <t>Форма №3 по ОКУД</t>
  </si>
  <si>
    <t>I. Изменения капитала</t>
  </si>
  <si>
    <t>Нераспре-
деленная прибыль (непокрытый убыток)</t>
  </si>
  <si>
    <t>Итого</t>
  </si>
  <si>
    <t>Остаток на 31 декабря года, предшествующего предыдущему</t>
  </si>
  <si>
    <t>2008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</si>
  <si>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</si>
  <si>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</si>
  <si>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</si>
  <si>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</si>
  <si>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
иностранных валют</t>
  </si>
  <si>
    <t>Чистая прибыль</t>
  </si>
  <si>
    <t>Дивиденды</t>
  </si>
  <si>
    <t>Отчисления в резервный фонд</t>
  </si>
  <si>
    <t xml:space="preserve">              - на оплату услуг банка за ведение счета (тыс.руб.)</t>
  </si>
  <si>
    <t>Увеличение величины капитала
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</si>
  <si>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</si>
  <si>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</si>
  <si>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</si>
  <si>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</si>
  <si>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</si>
  <si>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</si>
  <si>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</si>
  <si>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(отчетный год)</t>
  </si>
  <si>
    <t>Перерасчет налоговых обязательств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</si>
  <si>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</si>
  <si>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</si>
  <si>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</si>
  <si>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</si>
  <si>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</si>
  <si>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Исполь- зовано</t>
  </si>
  <si>
    <t>Резервы, образованные 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</si>
  <si>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</si>
  <si>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</si>
  <si>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</si>
  <si>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</si>
  <si>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Резервы, образованные в соответствии с учредительными документами</t>
  </si>
  <si>
    <t>Оценочные резервы:</t>
  </si>
  <si>
    <t>Резервы предстоящих расходов:</t>
  </si>
  <si>
    <t>Резерв по чрезвычайным ситуациям</t>
  </si>
  <si>
    <t>СПРАВКИ</t>
  </si>
  <si>
    <t>Остаток на начало 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</si>
  <si>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</si>
  <si>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</si>
  <si>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</si>
  <si>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</si>
  <si>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</si>
  <si>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предыдущий год</t>
  </si>
  <si>
    <t>2) Получено на:</t>
  </si>
  <si>
    <t>расходы по обычным видам деятельности - всего</t>
  </si>
  <si>
    <t xml:space="preserve">     в том числе:</t>
  </si>
  <si>
    <t>капитальные вложения во внеоборотные активы</t>
  </si>
  <si>
    <t>Форма №4 по ОКУД</t>
  </si>
  <si>
    <t>За отчетный</t>
  </si>
  <si>
    <t>За аналогичный период</t>
  </si>
  <si>
    <t>период</t>
  </si>
  <si>
    <t>предыдущего года</t>
  </si>
  <si>
    <t>Остаток денежных средств на начало отчетного года</t>
  </si>
  <si>
    <t>Движение денежных средств
по текущей деятельности</t>
  </si>
  <si>
    <t>Средства, полученные от покупателей, заказчиков</t>
  </si>
  <si>
    <t>Денежные средства, направленные:</t>
  </si>
  <si>
    <t>(231 218)</t>
  </si>
  <si>
    <t>(205 914)</t>
  </si>
  <si>
    <t>на оплату приобретенных товаров, работ, услуг, сырья
и иных оборотных активов</t>
  </si>
  <si>
    <t>(171 395)</t>
  </si>
  <si>
    <t>(130 407)</t>
  </si>
  <si>
    <t>на оплату труда</t>
  </si>
  <si>
    <t>(27 520)</t>
  </si>
  <si>
    <t>(26 090)</t>
  </si>
  <si>
    <t>на выплату дивидендов, процентов</t>
  </si>
  <si>
    <t>(552)</t>
  </si>
  <si>
    <t>(1 331)</t>
  </si>
  <si>
    <t>на расчеты по налогам и сборам</t>
  </si>
  <si>
    <t>(21 755)</t>
  </si>
  <si>
    <t>(25 724)</t>
  </si>
  <si>
    <t>на прочие расходы</t>
  </si>
  <si>
    <t>(9 996)</t>
  </si>
  <si>
    <t>(22 362)</t>
  </si>
  <si>
    <t>Чистые денежные средства
от текущей деятельности</t>
  </si>
  <si>
    <t>Движение денежных средств 
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</si>
  <si>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</si>
  <si>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</si>
  <si>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</si>
  <si>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</si>
  <si>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
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</si>
  <si>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</si>
  <si>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</si>
  <si>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(1 986)</t>
  </si>
  <si>
    <t>(1 315)</t>
  </si>
  <si>
    <t>Приобретение ценных бумаг и иных финансовых вложений</t>
  </si>
  <si>
    <t>(2 484)</t>
  </si>
  <si>
    <t>Займы, предоставленные другим организациям</t>
  </si>
  <si>
    <t>(4 799)</t>
  </si>
  <si>
    <t>Чистые денежные средства
от инвестиционной деятельности</t>
  </si>
  <si>
    <t>(1 905)</t>
  </si>
  <si>
    <t>(3 734)</t>
  </si>
  <si>
    <t>Движение денежных средств 
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</si>
  <si>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</si>
  <si>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</si>
  <si>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</si>
  <si>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(75 085)</t>
  </si>
  <si>
    <t>(47 704)</t>
  </si>
  <si>
    <t>Погашение обязательств по финансовой аренде</t>
  </si>
  <si>
    <t>Прочие расходы по финансовой деятельности</t>
  </si>
  <si>
    <t>Чистые денежные средства
от финансовой  деятельности</t>
  </si>
  <si>
    <t>Общая система налогооблажения</t>
  </si>
  <si>
    <t>(1 072)</t>
  </si>
  <si>
    <t>(3 810)</t>
  </si>
  <si>
    <t>Чистое увеличение (уменьшение) денежных средств
и их эквивалентов</t>
  </si>
  <si>
    <t>(1 126)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</si>
  <si>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</si>
  <si>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</si>
  <si>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 xml:space="preserve">   ОТЧЕТ О ДВИЖЕНИИ ДЕНЕЖНЫХ СРЕДСТВ</t>
  </si>
  <si>
    <t>ПРИЛОЖЕНИЕ К БУХГАЛТЕРСКОМУ БАЛАНСУ</t>
  </si>
  <si>
    <t>Форма №5 по ОКУД</t>
  </si>
  <si>
    <t>Наличие на начало отчет- ного года</t>
  </si>
  <si>
    <t>Выбыло</t>
  </si>
  <si>
    <t>Наличие на конец отчет- ного периода</t>
  </si>
  <si>
    <t>Объекты интеллектуальной собственности (исключительные права на результаты интеллектуальной собственности)</t>
  </si>
  <si>
    <t>у патентообладателя на изобретение, промышленный образец, полезную модель</t>
  </si>
  <si>
    <t>у правообладателя на программы ЭВМ,
базы данных</t>
  </si>
  <si>
    <t>у правообладателя на топологии интегральных микросхем</t>
  </si>
  <si>
    <t>у владельца на товарный знак и знак обслужива- ния, наименование места происхождения товаров</t>
  </si>
  <si>
    <t>у патентообладателя на селекционные     достижения</t>
  </si>
  <si>
    <t>Организационные расходы</t>
  </si>
  <si>
    <t>Деловая репутация организации</t>
  </si>
  <si>
    <t>Прочие</t>
  </si>
  <si>
    <t>Амортизация нематериальных активов - всего</t>
  </si>
  <si>
    <t>Здания</t>
  </si>
  <si>
    <t>Сооружения и передаточные устройства</t>
  </si>
  <si>
    <t>Машины и оборудование</t>
  </si>
  <si>
    <t>(17)</t>
  </si>
  <si>
    <t>Транспортные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</si>
  <si>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</si>
  <si>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</si>
  <si>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</si>
  <si>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</si>
  <si>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</si>
  <si>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</si>
  <si>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Капитальные вложения на коренное
улучшение земель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</si>
  <si>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</si>
  <si>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</si>
  <si>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</si>
  <si>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</si>
  <si>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</si>
  <si>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</si>
  <si>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</si>
  <si>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другие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</si>
  <si>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</si>
  <si>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</si>
  <si>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</si>
  <si>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Справочно</t>
  </si>
  <si>
    <t>На начало предыдущего года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</si>
  <si>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</si>
  <si>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</si>
  <si>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</si>
  <si>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</si>
  <si>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</si>
  <si>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</si>
  <si>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
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</si>
  <si>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</si>
  <si>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</si>
  <si>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Списано</t>
  </si>
  <si>
    <t>Всего</t>
  </si>
  <si>
    <t>Наименование  инвестиционной программы: Инвестиционная программа по развитию системы очистных сооружений в городе Томске, эксплуатируемой ЗАО "Городские очистные сооружения", на период 2009 - 2011гг.</t>
  </si>
  <si>
    <t>Цель программы: Создание условий для подключения объектов капитального строительства (модернизации) к системам, эксплуатируемым ЗАО "Городские очистные сооружения"</t>
  </si>
  <si>
    <t>Начало реализации программы:   2009 г.</t>
  </si>
  <si>
    <t>Конец реализации программы:   2011 г.</t>
  </si>
  <si>
    <t>Сумма расходов по незаконченным научно-исследовательским, опытно-конструкторским и технологическим работам</t>
  </si>
  <si>
    <t>За отчетный
 период</t>
  </si>
  <si>
    <t>Сумма не давших положительных результатов расходов по научно-иссле- довательским, опытно-конструкторским и технологическим работам, отнесенных на прочие расходы</t>
  </si>
  <si>
    <t>Расходы на освоение природных ресурсов</t>
  </si>
  <si>
    <t>Остаток на начало отчет- ного периода</t>
  </si>
  <si>
    <t>Остаток на конец отчет- ного периода</t>
  </si>
  <si>
    <t>Расходы на освоение природных ресурсов - всего</t>
  </si>
  <si>
    <t>На конец отчетного года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</si>
  <si>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</si>
  <si>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прочие расходы как безрезультатные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</si>
  <si>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</si>
  <si>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</si>
  <si>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</si>
  <si>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</si>
  <si>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</si>
  <si>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</si>
  <si>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</si>
  <si>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</si>
  <si>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</si>
  <si>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</si>
  <si>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</si>
  <si>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</si>
  <si>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
имеющие текущую рыночную стоимость:</t>
  </si>
  <si>
    <t>в том числе дочерних и зависимых хозяйственных обществ</t>
  </si>
  <si>
    <t>в том числе долговые ценные бумаги
(облигации, векселя)</t>
  </si>
  <si>
    <t>СПРАВОЧНО.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</si>
  <si>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</si>
  <si>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</si>
  <si>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Дебиторская и кредиторская задолженность</t>
  </si>
  <si>
    <t>Остаток на конец
отчетного периода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</si>
  <si>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</si>
  <si>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</si>
  <si>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</si>
  <si>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</si>
  <si>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</si>
  <si>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</si>
  <si>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</si>
  <si>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</si>
  <si>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</si>
  <si>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</si>
  <si>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</si>
  <si>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</si>
  <si>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</si>
  <si>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
отчетный
год</t>
  </si>
  <si>
    <t>За предыдущий 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</si>
  <si>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</si>
  <si>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</si>
  <si>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</si>
  <si>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</si>
  <si>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</si>
  <si>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</si>
  <si>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</si>
  <si>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</si>
  <si>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</si>
  <si>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(3 129)</t>
  </si>
  <si>
    <t>резервов предстоящих расходов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</si>
  <si>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</si>
  <si>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</si>
  <si>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</si>
  <si>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</si>
  <si>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</si>
  <si>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</si>
  <si>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</si>
  <si>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</si>
  <si>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</si>
  <si>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</si>
  <si>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</si>
  <si>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</si>
  <si>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</si>
  <si>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</si>
  <si>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</si>
  <si>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</si>
  <si>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в том числе</t>
  </si>
  <si>
    <t>Приложение к Порядку оценки стоимости 
чистых активов акционерных обществ 
(утвержден приказом Минфина России и ФКЦБ России
от 29 января 2003 г. №10н/03-6/пз)</t>
  </si>
  <si>
    <t>РАСЧЕТ</t>
  </si>
  <si>
    <t>оценки стоимости чистых активов акционерного общества</t>
  </si>
  <si>
    <t>Код строки
бухгалтерского
 баланса</t>
  </si>
  <si>
    <t>Модернизация технологической сети биологически очищенных стоков и доведение  фактической мощности очистных сооружений до 220 тысяч куб.м. в сутки</t>
  </si>
  <si>
    <t>подпись)                       (Ф.И.О.)</t>
  </si>
  <si>
    <t>На начало
отчетного года</t>
  </si>
  <si>
    <t>I. Активы</t>
  </si>
  <si>
    <t xml:space="preserve"> Нематериальные активы</t>
  </si>
  <si>
    <t>Долгосрочные и краткосрочные финансовые вложения &lt;1&gt;</t>
  </si>
  <si>
    <t>140+250-252</t>
  </si>
  <si>
    <t>Прочие внеоборотные активы &lt;2&gt;</t>
  </si>
  <si>
    <t>Дебиторская задолженность &lt;3&gt;</t>
  </si>
  <si>
    <t>230+240-244</t>
  </si>
  <si>
    <t>Итого активы, принимаемые к расчету (сумма данных пунктов 1-11)</t>
  </si>
  <si>
    <t>II. Пассивы</t>
  </si>
  <si>
    <t>Долгосрочные обязательства по займам и кредитам</t>
  </si>
  <si>
    <t>Прочие долгосрочные обязательства &lt;4&gt;, &lt;5&gt;</t>
  </si>
  <si>
    <t>Краткосрочные обязательства по займам и кредитам</t>
  </si>
  <si>
    <t>Прочие краткосрочные обязательства &lt;5&gt;</t>
  </si>
  <si>
    <t>Итого пассивы, принимаемые к расчету (сумма данных пунктов 13-19)</t>
  </si>
  <si>
    <t>Стоимость чистых активов акционерного общества (итого активы, принимаемые к расчету (стр. 12), минус итого пассивы, принимаемые к расчету (стр. 20))</t>
  </si>
  <si>
    <t>&lt;1&gt; За исключением фактических затрат по выкупу собственных акций у акционеров.</t>
  </si>
  <si>
    <t>&lt;2&gt; Включая величину отложенных налоговых активов.</t>
  </si>
  <si>
    <t>&lt;3&gt; За исключением задолженности участников (учредителей) по взносам в уставный капитал.</t>
  </si>
  <si>
    <t>&lt;4&gt; Включая величину отложенных налоговых обязательств.</t>
  </si>
  <si>
    <t>&lt;5&gt; В данных о величине прочих долгосрочных и краткосрочных обязательств приводятся суммы созданных в установленном порядке резервов в связи с условными обязательствами и с прекращением деятельности.</t>
  </si>
  <si>
    <t>капитальный ремонт основных средств (по титулу)</t>
  </si>
  <si>
    <t xml:space="preserve">Прокладка трубопровода подачи сточных вод из распределительной камеры №13 в верхний канал аэротенков, напорного трубопровода от сборной камеры №9 в общий  канал барабан-ных сеток с установкой насосного оборудова-ния. </t>
  </si>
  <si>
    <t>2009 г.</t>
  </si>
  <si>
    <t>Модернизация сети хозяйственно-бытовой канализации очистных сооружений</t>
  </si>
  <si>
    <t>Строительство напорного трубопровода от насосной станции до приемной камеры–гаси-теля напора, замена насосного оборудования.</t>
  </si>
  <si>
    <t>2010 г.</t>
  </si>
  <si>
    <t>Увеличение пропускной способности песколовок до 310 тыс.куб.м/сут. на стадии механической очистки</t>
  </si>
  <si>
    <t>Строительство 3-хсекционной аэрируемой песколовки, подводящих и отводящих кана-лов.</t>
  </si>
  <si>
    <t>2011 г.</t>
  </si>
  <si>
    <t>Показатели эффективности  реализации инвестиционной программы*</t>
  </si>
  <si>
    <t xml:space="preserve">   Объем инвестиционных средств, использованных за период с 01.02.2009 по 31.12.2009 гг. (тыс.руб.)</t>
  </si>
  <si>
    <t xml:space="preserve">       в т.ч. на реализацию мероприятий ивестиционной программы (тыс.руб.)</t>
  </si>
  <si>
    <t xml:space="preserve">              - на уплату налога на прибыль (тыс.руб.)</t>
  </si>
  <si>
    <t>тыс.руб.</t>
  </si>
  <si>
    <t>№</t>
  </si>
  <si>
    <t>Наименование показателя</t>
  </si>
  <si>
    <t>1</t>
  </si>
  <si>
    <t>Является ли организация плательщиком НДС</t>
  </si>
  <si>
    <t>2</t>
  </si>
  <si>
    <t>3</t>
  </si>
  <si>
    <t>Себестоимость</t>
  </si>
  <si>
    <t>3.1</t>
  </si>
  <si>
    <t>3.2</t>
  </si>
  <si>
    <t>3.2.1.1</t>
  </si>
  <si>
    <t>3.2.1.2</t>
  </si>
  <si>
    <t>3.3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</si>
  <si>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</si>
  <si>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</si>
  <si>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</si>
  <si>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от расходов на оплату труда основного производственного персонала</t>
  </si>
  <si>
    <t>3.6</t>
  </si>
  <si>
    <t>Амортизация основных средств</t>
  </si>
  <si>
    <t>3.7</t>
  </si>
  <si>
    <t>3.8</t>
  </si>
  <si>
    <t>Ремонт и техническое обслуживание основных средств, в том числе:</t>
  </si>
  <si>
    <t>3.8.1</t>
  </si>
  <si>
    <t>3.8.2</t>
  </si>
  <si>
    <t>3.9</t>
  </si>
  <si>
    <t>3.10</t>
  </si>
  <si>
    <t>3.11</t>
  </si>
  <si>
    <t xml:space="preserve">    заработная плата АУП</t>
  </si>
  <si>
    <t xml:space="preserve">    отчисления на соц.нужды от заработной платы АУП</t>
  </si>
  <si>
    <t>4</t>
  </si>
  <si>
    <t>5</t>
  </si>
  <si>
    <t>Валовая прибыль</t>
  </si>
  <si>
    <t>Затраты на покупную электрическую энергию:</t>
  </si>
  <si>
    <t>Аренда основных средств</t>
  </si>
  <si>
    <t>текущий ремонт основных средств</t>
  </si>
  <si>
    <t>Общехозяйственные расходы, в том числе:</t>
  </si>
  <si>
    <t>3.11.1</t>
  </si>
  <si>
    <t>3.11.2</t>
  </si>
  <si>
    <t>Расходы на химреагенты</t>
  </si>
  <si>
    <t>Чистая прибыль, в том числе:</t>
  </si>
  <si>
    <t>5.1</t>
  </si>
  <si>
    <t xml:space="preserve">    на реализацию инвестиционной программы</t>
  </si>
  <si>
    <t>Валовая выручка с НДС</t>
  </si>
  <si>
    <t>Валовая выручка без НДС</t>
  </si>
  <si>
    <t>6.1</t>
  </si>
  <si>
    <t>6</t>
  </si>
  <si>
    <t>6.2</t>
  </si>
  <si>
    <t xml:space="preserve">    за счет ввода в эксплуатацию</t>
  </si>
  <si>
    <t xml:space="preserve">    за счет вывода из эксплуатации</t>
  </si>
  <si>
    <t>Изменение основных фондов**, в том числе</t>
  </si>
  <si>
    <t>Примечание:</t>
  </si>
  <si>
    <t>№ п/п</t>
  </si>
  <si>
    <t>Наименование показателей</t>
  </si>
  <si>
    <t>Единица измерения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</si>
  <si>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</si>
  <si>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</si>
  <si>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</si>
  <si>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</si>
  <si>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</si>
  <si>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</si>
  <si>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</si>
  <si>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</si>
  <si>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</si>
  <si>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*</t>
  </si>
  <si>
    <t>**</t>
  </si>
  <si>
    <r>
      <t xml:space="preserve">тыс.м </t>
    </r>
    <r>
      <rPr>
        <vertAlign val="superscript"/>
        <sz val="10"/>
        <rFont val="Arial"/>
        <family val="2"/>
      </rPr>
      <t>3</t>
    </r>
  </si>
  <si>
    <t>тыс.кВт.ч</t>
  </si>
  <si>
    <t>шт.</t>
  </si>
  <si>
    <t>Среднесписочная численность основного производственного персонала</t>
  </si>
  <si>
    <t>Значение</t>
  </si>
  <si>
    <t>ед/км</t>
  </si>
  <si>
    <t>шт</t>
  </si>
  <si>
    <t>Еденица измерения</t>
  </si>
  <si>
    <t>тыс.м3</t>
  </si>
  <si>
    <t>руб/кВт.ч</t>
  </si>
  <si>
    <t xml:space="preserve">объем энергии </t>
  </si>
  <si>
    <t xml:space="preserve">Заполняется за отчетный год и лишь в случаях, если сумма </t>
  </si>
  <si>
    <t>Способ приобретения</t>
  </si>
  <si>
    <t>Текущий ремонт</t>
  </si>
  <si>
    <t>Стоимость, тыс.руб.</t>
  </si>
  <si>
    <t>Примечание</t>
  </si>
  <si>
    <t>Единица измерения (шт/кг/ед и т.д)</t>
  </si>
  <si>
    <t>оплаты услуг у  организации  превышает 20% суммы расходов по каждой статье затрат</t>
  </si>
  <si>
    <t>Вид  товара, выполняемой работы, предоставляемой услуги</t>
  </si>
  <si>
    <t>Объем товаров, работ,услуг</t>
  </si>
  <si>
    <t>Исполнитель</t>
  </si>
  <si>
    <t>Вид регулируемой деятельности (водоотведение, очистка сточных вод. транспортирование стоков, обработка осадка, утилизация остатка сточных вод)</t>
  </si>
  <si>
    <t>Расходы на оплату услуг по перекачке и очистке сточных вод другими организациями</t>
  </si>
  <si>
    <t>Основные показатели систем водоотведения и очистки сточных вод</t>
  </si>
  <si>
    <t>Получено сточных вод от других организаций</t>
  </si>
  <si>
    <t>Передано сточных вод другим организациям</t>
  </si>
  <si>
    <t>Передано сточных вод другим организациям на очистные сооружения</t>
  </si>
  <si>
    <t>Пропущено сточных вод через очистные сооружения</t>
  </si>
  <si>
    <t xml:space="preserve">Получено сточных вод от потребителей </t>
  </si>
  <si>
    <t>Проятженность канализационных сетей</t>
  </si>
  <si>
    <t>Колическтво насосных станций</t>
  </si>
  <si>
    <t>Количество очистных сооружений</t>
  </si>
  <si>
    <t>чел.</t>
  </si>
  <si>
    <t>км.</t>
  </si>
  <si>
    <t>Количество аварий на канализационных сетях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</si>
  <si>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</si>
  <si>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</si>
  <si>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</si>
  <si>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</si>
  <si>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</si>
  <si>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</si>
  <si>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</si>
  <si>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3.1.</t>
  </si>
  <si>
    <t>3.2.</t>
  </si>
  <si>
    <t>3.3.</t>
  </si>
  <si>
    <t>3.4.</t>
  </si>
  <si>
    <t>3.5.</t>
  </si>
  <si>
    <t>3.6.</t>
  </si>
  <si>
    <t>3.7.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</si>
  <si>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 по следующим показателям:</t>
  </si>
  <si>
    <t>Общее количество проб, проведенных на сбросе очищенных(частично очищенных) сточных вод по следующим показателям:</t>
  </si>
  <si>
    <t>8.1.</t>
  </si>
  <si>
    <t>8.2.</t>
  </si>
  <si>
    <t>8.3.</t>
  </si>
  <si>
    <t>8.4.</t>
  </si>
  <si>
    <t>8.5.</t>
  </si>
  <si>
    <t>8.6.</t>
  </si>
  <si>
    <t>8.7.</t>
  </si>
  <si>
    <t>Потребности в финансовых средствах, необходимых для реализации инвестиционной программы</t>
  </si>
  <si>
    <t>Мероприятие</t>
  </si>
  <si>
    <t>Количество поданых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</si>
  <si>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</si>
  <si>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</si>
  <si>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Информация, указанная в п.51, раскрывается организацией ежеквартально</t>
  </si>
  <si>
    <t>Резерв мощности системы водоотведенияи (или) объекта очистки сточных вод**</t>
  </si>
  <si>
    <t xml:space="preserve">При наличии у организации раздельных систем водоотведения и (или) нескольких объектов очистки сточных вод информация о резерве мощности таких систем и объектов раскрывается в отношении каждой системы водоотведения и очистки сточных вод </t>
  </si>
  <si>
    <t>которых превышает 80% совокупной выручки за отчетный год</t>
  </si>
  <si>
    <r>
      <t xml:space="preserve">тариф на энергию </t>
    </r>
    <r>
      <rPr>
        <i/>
        <sz val="10"/>
        <rFont val="Arial"/>
        <family val="2"/>
      </rPr>
      <t>(средневзвешенная стоимость)</t>
    </r>
  </si>
  <si>
    <t>В статью "Общепроизводственные (цеховые) расходы"  в данном случае включаются:</t>
  </si>
  <si>
    <t xml:space="preserve">Потребительские характеристики  сточных вод </t>
  </si>
  <si>
    <r>
      <t>Иформация о наличии (отсутствии) технической возможности доступа к услуге водоотведения/очистки сточных вод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* </t>
    </r>
  </si>
  <si>
    <t>отчетности( бухгалтерский баланс и приложения к нему)</t>
  </si>
  <si>
    <t xml:space="preserve">раскрывается регулирующими организациями, выручка от регулируемой деятельности </t>
  </si>
  <si>
    <t xml:space="preserve">Согласно пп. ж) п.47 Постановления №1140 информация о годовой бухгалтерской </t>
  </si>
  <si>
    <t>5.плата за загрязнение окружающей среды;</t>
  </si>
  <si>
    <t>6.расходы на содержание зданий;</t>
  </si>
  <si>
    <t>АНКЕТА   РЕГУЛИРУЕМОЙ ОРГАНИЗАЦИИ</t>
  </si>
  <si>
    <t xml:space="preserve">1. Полное наименование организации   </t>
  </si>
  <si>
    <r>
      <t>3. Почтовый адрес</t>
    </r>
    <r>
      <rPr>
        <sz val="10"/>
        <rFont val="Arial"/>
        <family val="2"/>
      </rPr>
      <t xml:space="preserve">   </t>
    </r>
  </si>
  <si>
    <t>3.1. Индекс</t>
  </si>
  <si>
    <t>3.2. Район (город)</t>
  </si>
  <si>
    <t>3.3. Населённый пункт</t>
  </si>
  <si>
    <t>3.4. Адрес (улица, №)</t>
  </si>
  <si>
    <t>4. Руководитель</t>
  </si>
  <si>
    <t>4.1. Должность</t>
  </si>
  <si>
    <t>4.2. Ф.И.О.</t>
  </si>
  <si>
    <t>5. Рабочий телефон</t>
  </si>
  <si>
    <t xml:space="preserve">6. Факс </t>
  </si>
  <si>
    <t>7. Электронная почта</t>
  </si>
  <si>
    <t>8. Принадлежность имущества</t>
  </si>
  <si>
    <t>(аренда, хозяйственное ведение, концессионное соглашение, оперативное управление, безвозмездное пользование, собственное)</t>
  </si>
  <si>
    <t xml:space="preserve">9. Отрасль  (ОКВЭД)  </t>
  </si>
  <si>
    <t>10. ИНН</t>
  </si>
  <si>
    <t>11. КПП</t>
  </si>
  <si>
    <t>12. ОКАТО</t>
  </si>
  <si>
    <t>13.ОКТМО</t>
  </si>
  <si>
    <t>14. ОГРН</t>
  </si>
  <si>
    <t>15. Вид деятельности</t>
  </si>
  <si>
    <t>15.1. Водоснабжение (подъем, очистка, транспортировка, сбыт)</t>
  </si>
  <si>
    <t>15.2. Водоотведение (очистка, транспортировка, обработка осадка, утилизация остатка)</t>
  </si>
  <si>
    <t>15.3. Утилизация (захоронение) ТБО</t>
  </si>
  <si>
    <t>15.4. Горячее водоснабжение ( поставка горячей воды, оказание услуг  в сфере горячего водоснабжения)</t>
  </si>
  <si>
    <t>15.5. Прочие (перечислить все остальные виды деятельности)</t>
  </si>
  <si>
    <t>16. Система налогообложения</t>
  </si>
  <si>
    <t>М.П.</t>
  </si>
  <si>
    <t xml:space="preserve">    (подпись)                                            (Ф.И.О.)</t>
  </si>
  <si>
    <t>Организация</t>
  </si>
  <si>
    <t>М.П.                                       (подпись)                                            (Ф.И.О.)</t>
  </si>
  <si>
    <t xml:space="preserve">     М.П.                                       (подпись)                                            (Ф.И.О.)</t>
  </si>
  <si>
    <t>Источники финансирования</t>
  </si>
  <si>
    <t>рентабельность</t>
  </si>
  <si>
    <t>надбавка к тарифу</t>
  </si>
  <si>
    <t>плата за подключение</t>
  </si>
  <si>
    <t>другие (указать)</t>
  </si>
  <si>
    <t>п.47 пп.а-е</t>
  </si>
  <si>
    <t>п.54</t>
  </si>
  <si>
    <t>п.47 пп.з-н</t>
  </si>
  <si>
    <t>п.48</t>
  </si>
  <si>
    <t>п.49 пп.а-д</t>
  </si>
  <si>
    <t>п.51</t>
  </si>
  <si>
    <t>п.47 пп.ж</t>
  </si>
  <si>
    <t>Закрытое акционерное общество "Городские очистные сооружения"</t>
  </si>
  <si>
    <t>2.Сокращенное наименование организации</t>
  </si>
  <si>
    <t>ЗАО "ГОС"</t>
  </si>
  <si>
    <t>город Томск</t>
  </si>
  <si>
    <t>Кузовлевский тракт, д.2/5</t>
  </si>
  <si>
    <t>Генеральный директор</t>
  </si>
  <si>
    <t>Воронов Олег Михайлович</t>
  </si>
  <si>
    <t>70-30-75</t>
  </si>
  <si>
    <t>gos_tomsk@mail.ru</t>
  </si>
  <si>
    <t>Аренда</t>
  </si>
  <si>
    <t>90.00</t>
  </si>
  <si>
    <t>7017100486</t>
  </si>
  <si>
    <t>701701001</t>
  </si>
  <si>
    <t>69401370000</t>
  </si>
  <si>
    <t>69701000</t>
  </si>
  <si>
    <t>1047000178367</t>
  </si>
  <si>
    <t>Очистка сточных вод</t>
  </si>
  <si>
    <t>Руководитель организации __________________________ / __О.М. Воронов__/</t>
  </si>
  <si>
    <t>Да</t>
  </si>
  <si>
    <t>Факт за 2009 год</t>
  </si>
  <si>
    <t>-</t>
  </si>
  <si>
    <t>Количество засоров на самотечных сетях</t>
  </si>
  <si>
    <t>2.1</t>
  </si>
  <si>
    <t>ЗАО "ЗапСибКоммунСтрой"</t>
  </si>
  <si>
    <t>2.2</t>
  </si>
  <si>
    <t>2.3</t>
  </si>
  <si>
    <t>Договор подряда № 02/04/09 от 15.04.09г.</t>
  </si>
  <si>
    <t>Договор подряда № 04/04/09 от 15.04.09г.</t>
  </si>
  <si>
    <t>Услуги тех.надзора за работами, выполненными по кап.ремонтам</t>
  </si>
  <si>
    <t>УМП "Муниципальная УК"</t>
  </si>
  <si>
    <t>Договор № 09-21 от 25.03.09г.</t>
  </si>
  <si>
    <t>Договор подряда № 03/04/09 от 21.04.09г.</t>
  </si>
  <si>
    <t>2.4</t>
  </si>
  <si>
    <t>Кап.ремонт вторичного отстойника (строение 18)</t>
  </si>
  <si>
    <t>Договор подряда № 03/05/09 от 21.05.09г.</t>
  </si>
  <si>
    <t>2.5</t>
  </si>
  <si>
    <t>Кап.ремонт системы активного ила (электромонтажные работы)</t>
  </si>
  <si>
    <t>Договор подряда № 01/08/09 от 03.08.09г.</t>
  </si>
  <si>
    <t>2.6</t>
  </si>
  <si>
    <t>2.7</t>
  </si>
  <si>
    <t>Кап.ремонт электрооборудо-вания в зд.воздуходувной станции</t>
  </si>
  <si>
    <t>Договор подряда № 02/01/09 от 11.01.09г.</t>
  </si>
  <si>
    <t>Кап.ремонт технолог.оборудо-вания в зд.БСБ</t>
  </si>
  <si>
    <t>Договор подряда № 03/01/09 от 26.01.09г.</t>
  </si>
  <si>
    <t>Кап.ремонт лаборатории</t>
  </si>
  <si>
    <t>Договор подряда № 06/03/09 от 10.03.09г.</t>
  </si>
  <si>
    <t>Кап.ремонт ОПС в помещении столярного цеха</t>
  </si>
  <si>
    <t>ООО "Сибспецавтоматика"</t>
  </si>
  <si>
    <t>Договор № 43 от 24.06.09г.</t>
  </si>
  <si>
    <t>Кап.ремонт воздухор.систем в аэротенке-смесителе (строение 20)</t>
  </si>
  <si>
    <t>Кап.ремонт воздухор.систем в аэротенке-смесителе (строение 21)</t>
  </si>
  <si>
    <t>Договор подряда № 02/05/09 от 21.05.09г.</t>
  </si>
  <si>
    <t>Договор подряда № 02/07/09 от 27.07.09г.</t>
  </si>
  <si>
    <t>Кап.ремонт вторичного отстойника (строение 19)</t>
  </si>
  <si>
    <t>Договор подряда № 01/07/09 от 23.07.09г.</t>
  </si>
  <si>
    <t>Кап.ремонт электрооборудова-ния (шкаф возбуждения) в зд.воздух.станции</t>
  </si>
  <si>
    <t>Кап.ремонт электрооборудова-ния в зд.БСБ</t>
  </si>
  <si>
    <t>ЗАО "НПК "Эксперт"</t>
  </si>
  <si>
    <t>Договор № 01/02/09 от 16.06.09г.</t>
  </si>
  <si>
    <t>Кап.ремонт фасада зд.гаража</t>
  </si>
  <si>
    <t>Договор подряда № 01/10/09 от 30.10.09г.</t>
  </si>
  <si>
    <t>Кап.ремонт кровли здания НССО</t>
  </si>
  <si>
    <t>Договор подряда № 03/10/09 от 30.10.09г.</t>
  </si>
  <si>
    <t>Кап.ремонт кровли стояноч-ного бокса гаража</t>
  </si>
  <si>
    <t>Договор подряда № 03/11/09 от 16.11.09г.</t>
  </si>
  <si>
    <t>Кап.ремонт ОПС в ангаре гаража</t>
  </si>
  <si>
    <t>Договор № 102 от 27.10.09г.</t>
  </si>
  <si>
    <t>Кап.ремонт вентиляции в зд.решёток</t>
  </si>
  <si>
    <t>Договор подряда № 03/12/09 от 01.12.09г.</t>
  </si>
  <si>
    <t>Кап.ремонт фасада зд. НССО</t>
  </si>
  <si>
    <t>Договор подряда № 01/12/09 от 01.12.09г.</t>
  </si>
  <si>
    <t>1.1</t>
  </si>
  <si>
    <t>ООО "ИНЭКОМ"</t>
  </si>
  <si>
    <t>1.2</t>
  </si>
  <si>
    <t>Тек.ремонт электроосвещения в зд.БСБ</t>
  </si>
  <si>
    <t>1.3</t>
  </si>
  <si>
    <t>Тек.ремонт помещений зд.решёток</t>
  </si>
  <si>
    <t>1.4</t>
  </si>
  <si>
    <t>1.5</t>
  </si>
  <si>
    <t>Договор подряда № 01/02/09 от 02.02.09г.</t>
  </si>
  <si>
    <t>1.6</t>
  </si>
  <si>
    <t>Тек.ремонт помещений в зд.фильтровальной станции</t>
  </si>
  <si>
    <t>Договор подряда № 01/03/09 от 02.03.09г.</t>
  </si>
  <si>
    <t>1.7</t>
  </si>
  <si>
    <t>Тек.ремонт оборудования химводоочистки в здании котельной</t>
  </si>
  <si>
    <t>Договор подряда № 03/03/09 от 23.03.09г.</t>
  </si>
  <si>
    <t>1.8</t>
  </si>
  <si>
    <t>1.9</t>
  </si>
  <si>
    <t>Восстановление мотора-редуктора РОС в зд.БСБ</t>
  </si>
  <si>
    <t>Договор № 05/08 от 04.08.08г.</t>
  </si>
  <si>
    <t>ООО "Сибирская машиностроительная компания"</t>
  </si>
  <si>
    <t>1.10</t>
  </si>
  <si>
    <t xml:space="preserve">Тек.ремонт помещений в зд.фильтровал. станции </t>
  </si>
  <si>
    <t>Договор подряда № 01/04/09 от 01.04.09г.</t>
  </si>
  <si>
    <t>1.11</t>
  </si>
  <si>
    <t>Тек.ремонт песколовки</t>
  </si>
  <si>
    <t>Договор подряда № 10/03/09 от 17.03.09г.</t>
  </si>
  <si>
    <t>1.12</t>
  </si>
  <si>
    <t>1.13</t>
  </si>
  <si>
    <t>Тек.ремонт здания насосной станции ХПВ</t>
  </si>
  <si>
    <t>Договор подряда № 05/03/09 от 09.03.09г.</t>
  </si>
  <si>
    <t>Договор подряда № 07/03/09 от 11.03.09г.</t>
  </si>
  <si>
    <t>1.14</t>
  </si>
  <si>
    <t>1.15</t>
  </si>
  <si>
    <t>1.16</t>
  </si>
  <si>
    <t>1.17</t>
  </si>
  <si>
    <t>1.18</t>
  </si>
  <si>
    <t>1.19</t>
  </si>
  <si>
    <t>1.20</t>
  </si>
  <si>
    <t>Тек.ремонт вентиляции в зд.решёток</t>
  </si>
  <si>
    <t>Договор подряда № 08/03/09 от 13.03.09г.</t>
  </si>
  <si>
    <t>Договор подряда № 09/03/09 от 16.03.09г.</t>
  </si>
  <si>
    <t>Тек.ремонт оборудования в здании котельной</t>
  </si>
  <si>
    <t>Тек.ремонт оборудования котла № 2</t>
  </si>
  <si>
    <t>Договор подряда № 05/05/09 от 25.05.09г.</t>
  </si>
  <si>
    <t>Договор подряда № 01/06/09 от 02.06.09г.</t>
  </si>
  <si>
    <t>Тек.ремонт оборудования в зд.котельной</t>
  </si>
  <si>
    <t>Огнезащитное покрытие деревян.конструкций</t>
  </si>
  <si>
    <t>ЗАО ЦП и НТП    "Пирант-Т"</t>
  </si>
  <si>
    <t>Договор № 43-09-ОГН от 17.06.09г.</t>
  </si>
  <si>
    <t>1.21</t>
  </si>
  <si>
    <t>1.22</t>
  </si>
  <si>
    <t>Установка кондиционера в здании воздуход.станции</t>
  </si>
  <si>
    <t>Договор подряда № 02/08/09 от 03.08.09г.</t>
  </si>
  <si>
    <t>1.23</t>
  </si>
  <si>
    <t>Договор подряда № 01/09/09 от 01.09.09г.</t>
  </si>
  <si>
    <t>Тек.ремонт помещений фильтров.станции</t>
  </si>
  <si>
    <t>Тек.ремонт отопления в здании РММ</t>
  </si>
  <si>
    <t>Договор подряда № 01/11/09 от 02.11.09г.</t>
  </si>
  <si>
    <t>Договор подряда № 02/11/09 от 03.11.09г.</t>
  </si>
  <si>
    <t>Демонтажные работы для установки насоса</t>
  </si>
  <si>
    <t>Договор подряда № 02/10/09 от 30.10.09г.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</si>
</sst>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00"/>
    <numFmt numFmtId="173" formatCode="#,##0,"/>
    <numFmt numFmtId="174" formatCode="0,"/>
    <numFmt numFmtId="175" formatCode="000"/>
    <numFmt numFmtId="176" formatCode="0&quot;.&quot;"/>
    <numFmt numFmtId="177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2"/>
      <color indexed="12"/>
      <name val="Arial CYR"/>
      <family val="0"/>
    </font>
    <font>
      <i/>
      <sz val="9"/>
      <name val="Arial"/>
      <family val="2"/>
    </font>
    <font>
      <b/>
      <u val="single"/>
      <sz val="12"/>
      <name val="Arial"/>
      <family val="2"/>
    </font>
    <font>
      <b/>
      <u val="single"/>
      <sz val="12"/>
      <name val="Arial Cyr"/>
      <family val="0"/>
    </font>
    <font>
      <b/>
      <sz val="10"/>
      <color indexed="10"/>
      <name val="Arial Cyr"/>
      <family val="0"/>
    </font>
    <font>
      <sz val="7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/>
      <bottom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>
        <color indexed="63"/>
      </left>
      <right style="medium"/>
      <top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5" fillId="0" borderId="0" xfId="23" applyFont="1">
      <alignment/>
      <protection/>
    </xf>
    <xf numFmtId="0" fontId="5" fillId="0" borderId="0" xfId="0" applyFont="1" applyAlignment="1">
      <alignment/>
    </xf>
    <xf numFmtId="0" fontId="5" fillId="0" borderId="1" xfId="24" applyFont="1" applyBorder="1" applyAlignment="1">
      <alignment horizontal="center"/>
      <protection/>
    </xf>
    <xf numFmtId="0" fontId="5" fillId="0" borderId="2" xfId="24" applyFont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5" fillId="0" borderId="1" xfId="23" applyFont="1" applyBorder="1">
      <alignment/>
      <protection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7" fillId="0" borderId="6" xfId="28" applyNumberFormat="1" applyFont="1" applyFill="1" applyBorder="1" applyAlignment="1" applyProtection="1">
      <alignment horizontal="center" vertical="center" wrapText="1"/>
      <protection/>
    </xf>
    <xf numFmtId="49" fontId="7" fillId="2" borderId="6" xfId="28" applyNumberFormat="1" applyFont="1" applyFill="1" applyBorder="1" applyAlignment="1" applyProtection="1">
      <alignment horizontal="center" vertical="center" wrapText="1"/>
      <protection/>
    </xf>
    <xf numFmtId="49" fontId="7" fillId="2" borderId="8" xfId="2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4" fontId="16" fillId="0" borderId="0" xfId="28" applyNumberFormat="1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23" applyFont="1" applyBorder="1" applyAlignment="1">
      <alignment horizontal="center" vertical="center" wrapText="1"/>
      <protection/>
    </xf>
    <xf numFmtId="0" fontId="7" fillId="0" borderId="11" xfId="23" applyFont="1" applyBorder="1" applyAlignment="1">
      <alignment horizontal="center" vertical="center" wrapText="1"/>
      <protection/>
    </xf>
    <xf numFmtId="0" fontId="5" fillId="0" borderId="3" xfId="23" applyFont="1" applyBorder="1" applyAlignment="1">
      <alignment horizontal="center"/>
      <protection/>
    </xf>
    <xf numFmtId="0" fontId="5" fillId="0" borderId="4" xfId="23" applyFont="1" applyBorder="1" applyAlignment="1">
      <alignment horizontal="center"/>
      <protection/>
    </xf>
    <xf numFmtId="0" fontId="5" fillId="0" borderId="6" xfId="23" applyFont="1" applyBorder="1" applyAlignment="1">
      <alignment horizontal="center"/>
      <protection/>
    </xf>
    <xf numFmtId="0" fontId="5" fillId="0" borderId="1" xfId="23" applyFont="1" applyBorder="1" applyAlignment="1">
      <alignment wrapText="1"/>
      <protection/>
    </xf>
    <xf numFmtId="0" fontId="5" fillId="0" borderId="1" xfId="23" applyFont="1" applyBorder="1" applyAlignment="1">
      <alignment horizontal="center"/>
      <protection/>
    </xf>
    <xf numFmtId="0" fontId="5" fillId="0" borderId="8" xfId="23" applyFont="1" applyBorder="1" applyAlignment="1">
      <alignment horizontal="center"/>
      <protection/>
    </xf>
    <xf numFmtId="0" fontId="5" fillId="0" borderId="2" xfId="23" applyFont="1" applyBorder="1" applyAlignment="1">
      <alignment horizontal="center"/>
      <protection/>
    </xf>
    <xf numFmtId="0" fontId="5" fillId="0" borderId="15" xfId="23" applyFont="1" applyBorder="1">
      <alignment/>
      <protection/>
    </xf>
    <xf numFmtId="0" fontId="5" fillId="0" borderId="16" xfId="23" applyFont="1" applyBorder="1" applyAlignment="1">
      <alignment horizontal="center"/>
      <protection/>
    </xf>
    <xf numFmtId="0" fontId="5" fillId="0" borderId="15" xfId="23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4" xfId="28" applyFont="1" applyFill="1" applyBorder="1" applyAlignment="1" applyProtection="1">
      <alignment vertical="center" wrapText="1"/>
      <protection/>
    </xf>
    <xf numFmtId="0" fontId="5" fillId="0" borderId="14" xfId="28" applyFont="1" applyFill="1" applyBorder="1" applyAlignment="1" applyProtection="1">
      <alignment vertical="center" wrapText="1"/>
      <protection/>
    </xf>
    <xf numFmtId="4" fontId="7" fillId="0" borderId="1" xfId="28" applyNumberFormat="1" applyFont="1" applyFill="1" applyBorder="1" applyAlignment="1" applyProtection="1">
      <alignment vertical="center" wrapText="1"/>
      <protection/>
    </xf>
    <xf numFmtId="0" fontId="5" fillId="0" borderId="1" xfId="28" applyFont="1" applyFill="1" applyBorder="1" applyAlignment="1" applyProtection="1">
      <alignment vertical="center" wrapText="1"/>
      <protection/>
    </xf>
    <xf numFmtId="0" fontId="5" fillId="2" borderId="1" xfId="22" applyFont="1" applyFill="1" applyBorder="1" applyAlignment="1" applyProtection="1">
      <alignment horizontal="left" vertical="center" wrapText="1" indent="3"/>
      <protection/>
    </xf>
    <xf numFmtId="0" fontId="5" fillId="2" borderId="14" xfId="28" applyFont="1" applyFill="1" applyBorder="1" applyAlignment="1" applyProtection="1">
      <alignment vertical="center" wrapText="1"/>
      <protection/>
    </xf>
    <xf numFmtId="0" fontId="5" fillId="2" borderId="14" xfId="28" applyFont="1" applyFill="1" applyBorder="1" applyAlignment="1" applyProtection="1">
      <alignment horizontal="left" vertical="center" wrapText="1"/>
      <protection/>
    </xf>
    <xf numFmtId="0" fontId="5" fillId="2" borderId="14" xfId="28" applyFont="1" applyFill="1" applyBorder="1" applyAlignment="1" applyProtection="1">
      <alignment horizontal="left" vertical="center" wrapText="1" indent="1"/>
      <protection/>
    </xf>
    <xf numFmtId="0" fontId="7" fillId="0" borderId="17" xfId="28" applyFont="1" applyFill="1" applyBorder="1" applyAlignment="1" applyProtection="1">
      <alignment horizontal="left" vertical="center" wrapText="1"/>
      <protection/>
    </xf>
    <xf numFmtId="0" fontId="5" fillId="2" borderId="1" xfId="28" applyFont="1" applyFill="1" applyBorder="1" applyAlignment="1" applyProtection="1">
      <alignment vertical="center" wrapText="1"/>
      <protection/>
    </xf>
    <xf numFmtId="0" fontId="5" fillId="2" borderId="2" xfId="28" applyFont="1" applyFill="1" applyBorder="1" applyAlignment="1" applyProtection="1">
      <alignment vertical="center" wrapText="1"/>
      <protection/>
    </xf>
    <xf numFmtId="0" fontId="5" fillId="0" borderId="18" xfId="28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/>
    </xf>
    <xf numFmtId="0" fontId="10" fillId="0" borderId="2" xfId="0" applyFont="1" applyBorder="1" applyAlignment="1">
      <alignment vertical="center" wrapText="1"/>
    </xf>
    <xf numFmtId="0" fontId="5" fillId="2" borderId="4" xfId="21" applyNumberFormat="1" applyFont="1" applyFill="1" applyBorder="1" applyAlignment="1" applyProtection="1">
      <alignment horizontal="center" vertical="center" wrapText="1"/>
      <protection/>
    </xf>
    <xf numFmtId="0" fontId="5" fillId="0" borderId="4" xfId="2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5" fillId="3" borderId="19" xfId="26" applyFont="1" applyFill="1" applyBorder="1" applyAlignment="1" applyProtection="1">
      <alignment horizontal="left" indent="3"/>
      <protection/>
    </xf>
    <xf numFmtId="0" fontId="7" fillId="3" borderId="19" xfId="26" applyFont="1" applyFill="1" applyBorder="1" applyAlignment="1" applyProtection="1">
      <alignment horizontal="left"/>
      <protection/>
    </xf>
    <xf numFmtId="0" fontId="7" fillId="3" borderId="19" xfId="26" applyFont="1" applyFill="1" applyBorder="1" applyProtection="1">
      <alignment/>
      <protection/>
    </xf>
    <xf numFmtId="0" fontId="7" fillId="3" borderId="19" xfId="26" applyFont="1" applyFill="1" applyBorder="1" applyAlignment="1" applyProtection="1">
      <alignment horizontal="left" vertical="center" wrapText="1"/>
      <protection/>
    </xf>
    <xf numFmtId="0" fontId="7" fillId="3" borderId="20" xfId="26" applyFont="1" applyFill="1" applyBorder="1" applyProtection="1">
      <alignment/>
      <protection/>
    </xf>
    <xf numFmtId="0" fontId="7" fillId="3" borderId="21" xfId="26" applyFont="1" applyFill="1" applyBorder="1" applyAlignment="1" applyProtection="1">
      <alignment wrapText="1"/>
      <protection/>
    </xf>
    <xf numFmtId="0" fontId="7" fillId="0" borderId="0" xfId="26" applyFont="1" applyBorder="1" applyAlignment="1" applyProtection="1">
      <alignment horizontal="center"/>
      <protection/>
    </xf>
    <xf numFmtId="0" fontId="5" fillId="0" borderId="0" xfId="26" applyFont="1" applyFill="1" applyBorder="1" applyAlignment="1" applyProtection="1">
      <alignment horizontal="center"/>
      <protection/>
    </xf>
    <xf numFmtId="3" fontId="7" fillId="0" borderId="12" xfId="25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26" fillId="0" borderId="0" xfId="0" applyFont="1" applyAlignment="1">
      <alignment/>
    </xf>
    <xf numFmtId="0" fontId="11" fillId="4" borderId="1" xfId="21" applyNumberFormat="1" applyFont="1" applyFill="1" applyBorder="1" applyAlignment="1" applyProtection="1">
      <alignment horizontal="center" vertical="center" wrapText="1"/>
      <protection/>
    </xf>
    <xf numFmtId="0" fontId="5" fillId="0" borderId="7" xfId="23" applyFont="1" applyBorder="1" applyAlignment="1">
      <alignment horizontal="center"/>
      <protection/>
    </xf>
    <xf numFmtId="0" fontId="5" fillId="0" borderId="22" xfId="23" applyFont="1" applyBorder="1" applyAlignment="1">
      <alignment horizontal="center"/>
      <protection/>
    </xf>
    <xf numFmtId="0" fontId="5" fillId="0" borderId="9" xfId="23" applyFont="1" applyBorder="1" applyAlignment="1">
      <alignment horizontal="center"/>
      <protection/>
    </xf>
    <xf numFmtId="49" fontId="5" fillId="0" borderId="6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wrapText="1"/>
    </xf>
    <xf numFmtId="49" fontId="5" fillId="0" borderId="6" xfId="0" applyNumberFormat="1" applyFont="1" applyBorder="1" applyAlignment="1">
      <alignment horizontal="center" vertical="center" wrapText="1"/>
    </xf>
    <xf numFmtId="49" fontId="11" fillId="2" borderId="6" xfId="28" applyNumberFormat="1" applyFont="1" applyFill="1" applyBorder="1" applyAlignment="1" applyProtection="1">
      <alignment horizontal="center" vertical="center" wrapText="1"/>
      <protection/>
    </xf>
    <xf numFmtId="0" fontId="12" fillId="2" borderId="14" xfId="28" applyFont="1" applyFill="1" applyBorder="1" applyAlignment="1" applyProtection="1">
      <alignment vertical="center" wrapText="1"/>
      <protection/>
    </xf>
    <xf numFmtId="0" fontId="12" fillId="0" borderId="14" xfId="28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7" fillId="0" borderId="1" xfId="28" applyNumberFormat="1" applyFont="1" applyFill="1" applyBorder="1" applyAlignment="1" applyProtection="1">
      <alignment vertical="center" wrapText="1"/>
      <protection/>
    </xf>
    <xf numFmtId="3" fontId="7" fillId="0" borderId="2" xfId="28" applyNumberFormat="1" applyFont="1" applyFill="1" applyBorder="1" applyAlignment="1" applyProtection="1">
      <alignment vertical="center" wrapText="1"/>
      <protection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4" xfId="0" applyNumberFormat="1" applyFont="1" applyFill="1" applyAlignment="1">
      <alignment horizontal="centerContinuous"/>
    </xf>
    <xf numFmtId="0" fontId="0" fillId="0" borderId="23" xfId="0" applyNumberFormat="1" applyFont="1" applyFill="1" applyAlignment="1">
      <alignment horizontal="centerContinuous"/>
    </xf>
    <xf numFmtId="0" fontId="0" fillId="0" borderId="25" xfId="0" applyNumberFormat="1" applyFont="1" applyFill="1" applyAlignment="1">
      <alignment horizontal="centerContinuous"/>
    </xf>
    <xf numFmtId="0" fontId="12" fillId="0" borderId="0" xfId="0" applyNumberFormat="1" applyFill="1" applyAlignment="1">
      <alignment horizontal="right"/>
    </xf>
    <xf numFmtId="172" fontId="11" fillId="0" borderId="14" xfId="0" applyNumberFormat="1" applyFont="1" applyFill="1" applyAlignment="1">
      <alignment horizontal="centerContinuous"/>
    </xf>
    <xf numFmtId="0" fontId="12" fillId="0" borderId="0" xfId="0" applyFill="1" applyAlignment="1">
      <alignment horizontal="left"/>
    </xf>
    <xf numFmtId="0" fontId="27" fillId="0" borderId="0" xfId="0" applyNumberFormat="1" applyFill="1" applyAlignment="1">
      <alignment horizontal="right"/>
    </xf>
    <xf numFmtId="0" fontId="5" fillId="0" borderId="14" xfId="0" applyNumberFormat="1" applyFont="1" applyFill="1" applyAlignment="1">
      <alignment horizontal="centerContinuous" vertical="center"/>
    </xf>
    <xf numFmtId="0" fontId="5" fillId="0" borderId="23" xfId="0" applyNumberFormat="1" applyFont="1" applyFill="1" applyAlignment="1">
      <alignment horizontal="centerContinuous"/>
    </xf>
    <xf numFmtId="0" fontId="5" fillId="0" borderId="25" xfId="0" applyNumberFormat="1" applyFont="1" applyFill="1" applyAlignment="1">
      <alignment horizontal="centerContinuous"/>
    </xf>
    <xf numFmtId="0" fontId="12" fillId="0" borderId="14" xfId="0" applyNumberFormat="1" applyFont="1" applyFill="1" applyAlignment="1">
      <alignment horizontal="centerContinuous" vertical="top" wrapText="1"/>
    </xf>
    <xf numFmtId="0" fontId="12" fillId="0" borderId="23" xfId="0" applyNumberFormat="1" applyFont="1" applyFill="1" applyAlignment="1">
      <alignment horizontal="centerContinuous"/>
    </xf>
    <xf numFmtId="0" fontId="12" fillId="0" borderId="25" xfId="0" applyNumberFormat="1" applyFont="1" applyFill="1" applyAlignment="1">
      <alignment horizontal="centerContinuous"/>
    </xf>
    <xf numFmtId="0" fontId="12" fillId="0" borderId="23" xfId="0" applyNumberFormat="1" applyFont="1" applyFill="1" applyAlignment="1">
      <alignment horizontal="centerContinuous" wrapText="1"/>
    </xf>
    <xf numFmtId="0" fontId="12" fillId="0" borderId="25" xfId="0" applyNumberFormat="1" applyFont="1" applyFill="1" applyAlignment="1">
      <alignment horizontal="centerContinuous" wrapText="1"/>
    </xf>
    <xf numFmtId="1" fontId="27" fillId="0" borderId="14" xfId="0" applyNumberFormat="1" applyFont="1" applyFill="1" applyAlignment="1">
      <alignment horizontal="centerContinuous" vertical="center"/>
    </xf>
    <xf numFmtId="0" fontId="27" fillId="0" borderId="23" xfId="0" applyNumberFormat="1" applyFont="1" applyFill="1" applyAlignment="1">
      <alignment horizontal="centerContinuous" vertical="center"/>
    </xf>
    <xf numFmtId="0" fontId="27" fillId="0" borderId="25" xfId="0" applyNumberFormat="1" applyFont="1" applyFill="1" applyAlignment="1">
      <alignment horizontal="centerContinuous" vertical="center"/>
    </xf>
    <xf numFmtId="1" fontId="27" fillId="0" borderId="18" xfId="0" applyNumberFormat="1" applyFont="1" applyFill="1" applyAlignment="1">
      <alignment horizontal="centerContinuous" vertical="center"/>
    </xf>
    <xf numFmtId="0" fontId="27" fillId="0" borderId="26" xfId="0" applyNumberFormat="1" applyFont="1" applyFill="1" applyAlignment="1">
      <alignment horizontal="centerContinuous" vertical="center"/>
    </xf>
    <xf numFmtId="0" fontId="27" fillId="0" borderId="27" xfId="0" applyNumberFormat="1" applyFont="1" applyFill="1" applyAlignment="1">
      <alignment horizontal="centerContinuous" vertical="center"/>
    </xf>
    <xf numFmtId="0" fontId="7" fillId="0" borderId="28" xfId="0" applyNumberFormat="1" applyFont="1" applyFill="1" applyAlignment="1">
      <alignment horizontal="centerContinuous" vertical="center"/>
    </xf>
    <xf numFmtId="0" fontId="0" fillId="0" borderId="29" xfId="0" applyNumberFormat="1" applyFont="1" applyFill="1" applyAlignment="1">
      <alignment horizontal="centerContinuous" vertical="center"/>
    </xf>
    <xf numFmtId="0" fontId="0" fillId="0" borderId="30" xfId="0" applyNumberFormat="1" applyFont="1" applyFill="1" applyAlignment="1">
      <alignment horizontal="centerContinuous" vertical="center"/>
    </xf>
    <xf numFmtId="0" fontId="0" fillId="0" borderId="31" xfId="0" applyFont="1" applyFill="1" applyAlignment="1">
      <alignment horizontal="left"/>
    </xf>
    <xf numFmtId="0" fontId="0" fillId="0" borderId="32" xfId="0" applyFont="1" applyFill="1" applyAlignment="1">
      <alignment horizontal="left"/>
    </xf>
    <xf numFmtId="0" fontId="0" fillId="0" borderId="33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4" xfId="0" applyFont="1" applyFill="1" applyAlignment="1">
      <alignment horizontal="left"/>
    </xf>
    <xf numFmtId="0" fontId="0" fillId="0" borderId="35" xfId="0" applyFont="1" applyFill="1" applyAlignment="1">
      <alignment horizontal="left"/>
    </xf>
    <xf numFmtId="0" fontId="12" fillId="0" borderId="36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7" xfId="0" applyFont="1" applyFill="1" applyAlignment="1">
      <alignment horizontal="left"/>
    </xf>
    <xf numFmtId="1" fontId="12" fillId="0" borderId="38" xfId="0" applyNumberFormat="1" applyFont="1" applyFill="1" applyAlignment="1">
      <alignment horizontal="centerContinuous" vertical="center"/>
    </xf>
    <xf numFmtId="0" fontId="12" fillId="0" borderId="38" xfId="0" applyNumberFormat="1" applyFont="1" applyFill="1" applyAlignment="1">
      <alignment horizontal="centerContinuous" vertical="center"/>
    </xf>
    <xf numFmtId="0" fontId="12" fillId="0" borderId="39" xfId="0" applyNumberFormat="1" applyFont="1" applyFill="1" applyAlignment="1">
      <alignment horizontal="centerContinuous" vertical="center"/>
    </xf>
    <xf numFmtId="0" fontId="12" fillId="0" borderId="40" xfId="0" applyFont="1" applyFill="1" applyAlignment="1">
      <alignment horizontal="left"/>
    </xf>
    <xf numFmtId="0" fontId="0" fillId="0" borderId="38" xfId="0" applyFont="1" applyFill="1" applyAlignment="1">
      <alignment horizontal="left"/>
    </xf>
    <xf numFmtId="0" fontId="0" fillId="0" borderId="41" xfId="0" applyFont="1" applyFill="1" applyAlignment="1">
      <alignment horizontal="left"/>
    </xf>
    <xf numFmtId="1" fontId="12" fillId="0" borderId="23" xfId="0" applyNumberFormat="1" applyFont="1" applyFill="1" applyAlignment="1">
      <alignment horizontal="centerContinuous" vertical="center"/>
    </xf>
    <xf numFmtId="0" fontId="12" fillId="0" borderId="23" xfId="0" applyNumberFormat="1" applyFont="1" applyFill="1" applyAlignment="1">
      <alignment horizontal="centerContinuous" vertical="center"/>
    </xf>
    <xf numFmtId="0" fontId="12" fillId="0" borderId="25" xfId="0" applyNumberFormat="1" applyFont="1" applyFill="1" applyAlignment="1">
      <alignment horizontal="centerContinuous" vertical="center"/>
    </xf>
    <xf numFmtId="1" fontId="11" fillId="0" borderId="23" xfId="0" applyNumberFormat="1" applyFont="1" applyFill="1" applyAlignment="1">
      <alignment horizontal="centerContinuous" vertical="center"/>
    </xf>
    <xf numFmtId="0" fontId="12" fillId="0" borderId="42" xfId="0" applyNumberFormat="1" applyFont="1" applyFill="1" applyAlignment="1">
      <alignment horizontal="centerContinuous" vertical="center"/>
    </xf>
    <xf numFmtId="0" fontId="12" fillId="0" borderId="29" xfId="0" applyNumberFormat="1" applyFont="1" applyFill="1" applyAlignment="1">
      <alignment horizontal="centerContinuous" vertical="center"/>
    </xf>
    <xf numFmtId="0" fontId="12" fillId="0" borderId="30" xfId="0" applyNumberFormat="1" applyFont="1" applyFill="1" applyAlignment="1">
      <alignment horizontal="centerContinuous" vertical="center"/>
    </xf>
    <xf numFmtId="1" fontId="12" fillId="0" borderId="43" xfId="0" applyNumberFormat="1" applyFont="1" applyFill="1" applyAlignment="1">
      <alignment horizontal="centerContinuous" vertical="center"/>
    </xf>
    <xf numFmtId="0" fontId="12" fillId="0" borderId="0" xfId="0" applyFont="1" applyFill="1" applyAlignment="1">
      <alignment horizontal="left"/>
    </xf>
    <xf numFmtId="0" fontId="12" fillId="0" borderId="44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0" fontId="12" fillId="0" borderId="45" xfId="0" applyNumberFormat="1" applyFont="1" applyFill="1" applyAlignment="1">
      <alignment horizontal="centerContinuous" vertical="center"/>
    </xf>
    <xf numFmtId="0" fontId="12" fillId="0" borderId="38" xfId="0" applyFont="1" applyFill="1" applyAlignment="1">
      <alignment horizontal="left"/>
    </xf>
    <xf numFmtId="1" fontId="11" fillId="0" borderId="26" xfId="0" applyNumberFormat="1" applyFont="1" applyFill="1" applyAlignment="1">
      <alignment horizontal="centerContinuous" vertical="center"/>
    </xf>
    <xf numFmtId="0" fontId="12" fillId="0" borderId="26" xfId="0" applyNumberFormat="1" applyFont="1" applyFill="1" applyAlignment="1">
      <alignment horizontal="centerContinuous" vertical="center"/>
    </xf>
    <xf numFmtId="0" fontId="12" fillId="0" borderId="27" xfId="0" applyNumberFormat="1" applyFont="1" applyFill="1" applyAlignment="1">
      <alignment horizontal="centerContinuous" vertical="center"/>
    </xf>
    <xf numFmtId="0" fontId="12" fillId="0" borderId="14" xfId="0" applyNumberFormat="1" applyFont="1" applyFill="1" applyAlignment="1">
      <alignment horizontal="centerContinuous" vertical="top"/>
    </xf>
    <xf numFmtId="0" fontId="12" fillId="0" borderId="18" xfId="0" applyNumberFormat="1" applyFont="1" applyFill="1" applyAlignment="1">
      <alignment horizontal="centerContinuous" vertical="top" wrapText="1"/>
    </xf>
    <xf numFmtId="0" fontId="12" fillId="0" borderId="26" xfId="0" applyNumberFormat="1" applyFont="1" applyFill="1" applyAlignment="1">
      <alignment horizontal="centerContinuous" wrapText="1"/>
    </xf>
    <xf numFmtId="0" fontId="12" fillId="0" borderId="27" xfId="0" applyNumberFormat="1" applyFont="1" applyFill="1" applyAlignment="1">
      <alignment horizontal="centerContinuous" wrapText="1"/>
    </xf>
    <xf numFmtId="1" fontId="12" fillId="0" borderId="31" xfId="0" applyNumberFormat="1" applyFont="1" applyFill="1" applyAlignment="1">
      <alignment horizontal="centerContinuous" vertical="center"/>
    </xf>
    <xf numFmtId="0" fontId="0" fillId="0" borderId="32" xfId="0" applyNumberFormat="1" applyFont="1" applyFill="1" applyAlignment="1">
      <alignment horizontal="centerContinuous" vertical="center"/>
    </xf>
    <xf numFmtId="0" fontId="0" fillId="0" borderId="33" xfId="0" applyNumberFormat="1" applyFont="1" applyFill="1" applyAlignment="1">
      <alignment horizontal="centerContinuous" vertical="center"/>
    </xf>
    <xf numFmtId="0" fontId="0" fillId="0" borderId="46" xfId="0" applyFont="1" applyFill="1" applyAlignment="1">
      <alignment horizontal="left"/>
    </xf>
    <xf numFmtId="0" fontId="11" fillId="0" borderId="0" xfId="0" applyFill="1" applyAlignment="1">
      <alignment horizontal="left"/>
    </xf>
    <xf numFmtId="0" fontId="0" fillId="0" borderId="47" xfId="0" applyFont="1" applyFill="1" applyAlignment="1">
      <alignment horizontal="left"/>
    </xf>
    <xf numFmtId="0" fontId="27" fillId="0" borderId="0" xfId="0" applyNumberFormat="1" applyFill="1" applyAlignment="1">
      <alignment horizontal="centerContinuous" vertical="top"/>
    </xf>
    <xf numFmtId="0" fontId="12" fillId="0" borderId="23" xfId="0" applyNumberFormat="1" applyFont="1" applyFill="1" applyAlignment="1">
      <alignment horizontal="centerContinuous" vertical="top"/>
    </xf>
    <xf numFmtId="0" fontId="12" fillId="0" borderId="14" xfId="0" applyNumberFormat="1" applyFont="1" applyFill="1" applyAlignment="1">
      <alignment horizontal="centerContinuous" vertical="center"/>
    </xf>
    <xf numFmtId="0" fontId="27" fillId="0" borderId="14" xfId="0" applyNumberFormat="1" applyFont="1" applyFill="1" applyAlignment="1">
      <alignment horizontal="center" vertical="center"/>
    </xf>
    <xf numFmtId="0" fontId="27" fillId="0" borderId="23" xfId="0" applyNumberFormat="1" applyFont="1" applyFill="1" applyAlignment="1">
      <alignment horizontal="center" vertical="center"/>
    </xf>
    <xf numFmtId="0" fontId="27" fillId="0" borderId="25" xfId="0" applyNumberFormat="1" applyFont="1" applyFill="1" applyAlignment="1">
      <alignment horizontal="center" vertical="center"/>
    </xf>
    <xf numFmtId="0" fontId="0" fillId="0" borderId="48" xfId="0" applyFont="1" applyFill="1" applyAlignment="1">
      <alignment horizontal="left"/>
    </xf>
    <xf numFmtId="0" fontId="11" fillId="0" borderId="49" xfId="0" applyFont="1" applyFill="1" applyAlignment="1">
      <alignment horizontal="left"/>
    </xf>
    <xf numFmtId="0" fontId="0" fillId="0" borderId="49" xfId="0" applyFont="1" applyFill="1" applyAlignment="1">
      <alignment horizontal="left"/>
    </xf>
    <xf numFmtId="0" fontId="0" fillId="0" borderId="50" xfId="0" applyFont="1" applyFill="1" applyAlignment="1">
      <alignment horizontal="left"/>
    </xf>
    <xf numFmtId="0" fontId="0" fillId="0" borderId="51" xfId="0" applyFont="1" applyFill="1" applyAlignment="1">
      <alignment horizontal="left"/>
    </xf>
    <xf numFmtId="0" fontId="0" fillId="0" borderId="40" xfId="0" applyFont="1" applyFill="1" applyAlignment="1">
      <alignment horizontal="left"/>
    </xf>
    <xf numFmtId="175" fontId="12" fillId="0" borderId="43" xfId="0" applyNumberFormat="1" applyFont="1" applyFill="1" applyAlignment="1">
      <alignment horizontal="centerContinuous"/>
    </xf>
    <xf numFmtId="0" fontId="12" fillId="0" borderId="38" xfId="0" applyNumberFormat="1" applyFont="1" applyFill="1" applyAlignment="1">
      <alignment horizontal="centerContinuous"/>
    </xf>
    <xf numFmtId="0" fontId="12" fillId="0" borderId="39" xfId="0" applyNumberFormat="1" applyFont="1" applyFill="1" applyAlignment="1">
      <alignment horizontal="centerContinuous"/>
    </xf>
    <xf numFmtId="0" fontId="0" fillId="0" borderId="14" xfId="0" applyFont="1" applyFill="1" applyAlignment="1">
      <alignment horizontal="left"/>
    </xf>
    <xf numFmtId="175" fontId="12" fillId="0" borderId="19" xfId="0" applyNumberFormat="1" applyFont="1" applyFill="1" applyAlignment="1">
      <alignment horizontal="centerContinuous"/>
    </xf>
    <xf numFmtId="0" fontId="0" fillId="0" borderId="28" xfId="0" applyFont="1" applyFill="1" applyAlignment="1">
      <alignment horizontal="left"/>
    </xf>
    <xf numFmtId="1" fontId="12" fillId="0" borderId="19" xfId="0" applyNumberFormat="1" applyFont="1" applyFill="1" applyAlignment="1">
      <alignment horizontal="centerContinuous"/>
    </xf>
    <xf numFmtId="1" fontId="12" fillId="0" borderId="43" xfId="0" applyNumberFormat="1" applyFont="1" applyFill="1" applyAlignment="1">
      <alignment horizontal="centerContinuous"/>
    </xf>
    <xf numFmtId="1" fontId="12" fillId="0" borderId="52" xfId="0" applyNumberFormat="1" applyFont="1" applyFill="1" applyAlignment="1">
      <alignment horizontal="centerContinuous"/>
    </xf>
    <xf numFmtId="0" fontId="12" fillId="0" borderId="26" xfId="0" applyNumberFormat="1" applyFont="1" applyFill="1" applyAlignment="1">
      <alignment horizontal="centerContinuous"/>
    </xf>
    <xf numFmtId="0" fontId="12" fillId="0" borderId="27" xfId="0" applyNumberFormat="1" applyFont="1" applyFill="1" applyAlignment="1">
      <alignment horizontal="centerContinuous"/>
    </xf>
    <xf numFmtId="0" fontId="7" fillId="0" borderId="14" xfId="0" applyNumberFormat="1" applyFont="1" applyFill="1" applyAlignment="1">
      <alignment horizontal="centerContinuous"/>
    </xf>
    <xf numFmtId="0" fontId="7" fillId="0" borderId="23" xfId="0" applyNumberFormat="1" applyFont="1" applyFill="1" applyAlignment="1">
      <alignment horizontal="centerContinuous"/>
    </xf>
    <xf numFmtId="0" fontId="0" fillId="0" borderId="25" xfId="0" applyFont="1" applyFill="1" applyAlignment="1">
      <alignment horizontal="left"/>
    </xf>
    <xf numFmtId="0" fontId="12" fillId="0" borderId="14" xfId="0" applyNumberFormat="1" applyFont="1" applyFill="1" applyAlignment="1">
      <alignment horizontal="centerContinuous" vertical="center" wrapText="1"/>
    </xf>
    <xf numFmtId="1" fontId="12" fillId="0" borderId="53" xfId="0" applyNumberFormat="1" applyFont="1" applyFill="1" applyAlignment="1">
      <alignment horizontal="centerContinuous"/>
    </xf>
    <xf numFmtId="0" fontId="12" fillId="0" borderId="54" xfId="0" applyNumberFormat="1" applyFont="1" applyFill="1" applyAlignment="1">
      <alignment horizontal="centerContinuous"/>
    </xf>
    <xf numFmtId="0" fontId="12" fillId="0" borderId="55" xfId="0" applyNumberFormat="1" applyFont="1" applyFill="1" applyAlignment="1">
      <alignment horizontal="centerContinuous"/>
    </xf>
    <xf numFmtId="1" fontId="12" fillId="0" borderId="42" xfId="0" applyNumberFormat="1" applyFont="1" applyFill="1" applyAlignment="1">
      <alignment horizontal="centerContinuous"/>
    </xf>
    <xf numFmtId="0" fontId="12" fillId="0" borderId="29" xfId="0" applyNumberFormat="1" applyFont="1" applyFill="1" applyAlignment="1">
      <alignment horizontal="centerContinuous"/>
    </xf>
    <xf numFmtId="0" fontId="12" fillId="0" borderId="30" xfId="0" applyNumberFormat="1" applyFont="1" applyFill="1" applyAlignment="1">
      <alignment horizontal="centerContinuous"/>
    </xf>
    <xf numFmtId="0" fontId="12" fillId="0" borderId="0" xfId="0" applyNumberFormat="1" applyFill="1" applyAlignment="1">
      <alignment horizontal="center"/>
    </xf>
    <xf numFmtId="0" fontId="12" fillId="0" borderId="17" xfId="0" applyNumberFormat="1" applyFont="1" applyFill="1" applyAlignment="1">
      <alignment horizontal="left" wrapText="1"/>
    </xf>
    <xf numFmtId="175" fontId="12" fillId="0" borderId="53" xfId="0" applyNumberFormat="1" applyFont="1" applyFill="1" applyAlignment="1">
      <alignment horizontal="centerContinuous" vertical="center"/>
    </xf>
    <xf numFmtId="0" fontId="12" fillId="0" borderId="54" xfId="0" applyNumberFormat="1" applyFont="1" applyFill="1" applyAlignment="1">
      <alignment horizontal="centerContinuous" vertical="center"/>
    </xf>
    <xf numFmtId="0" fontId="12" fillId="0" borderId="55" xfId="0" applyNumberFormat="1" applyFont="1" applyFill="1" applyAlignment="1">
      <alignment horizontal="centerContinuous" vertical="center"/>
    </xf>
    <xf numFmtId="0" fontId="27" fillId="0" borderId="56" xfId="0" applyNumberFormat="1" applyFont="1" applyFill="1" applyAlignment="1">
      <alignment horizontal="centerContinuous" vertical="top" wrapText="1"/>
    </xf>
    <xf numFmtId="0" fontId="12" fillId="0" borderId="57" xfId="0" applyNumberFormat="1" applyFont="1" applyFill="1" applyAlignment="1">
      <alignment horizontal="centerContinuous" vertical="top" wrapText="1"/>
    </xf>
    <xf numFmtId="175" fontId="12" fillId="0" borderId="58" xfId="0" applyNumberFormat="1" applyFont="1" applyFill="1" applyAlignment="1">
      <alignment horizontal="centerContinuous"/>
    </xf>
    <xf numFmtId="0" fontId="12" fillId="0" borderId="47" xfId="0" applyNumberFormat="1" applyFont="1" applyFill="1" applyAlignment="1">
      <alignment horizontal="centerContinuous" vertical="center"/>
    </xf>
    <xf numFmtId="0" fontId="12" fillId="0" borderId="59" xfId="0" applyNumberFormat="1" applyFont="1" applyFill="1" applyAlignment="1">
      <alignment horizontal="centerContinuous" vertical="center"/>
    </xf>
    <xf numFmtId="175" fontId="12" fillId="0" borderId="58" xfId="0" applyNumberFormat="1" applyFont="1" applyFill="1" applyAlignment="1">
      <alignment horizontal="centerContinuous" vertical="center"/>
    </xf>
    <xf numFmtId="0" fontId="0" fillId="0" borderId="20" xfId="0" applyFont="1" applyFill="1" applyAlignment="1">
      <alignment horizontal="left"/>
    </xf>
    <xf numFmtId="0" fontId="0" fillId="0" borderId="60" xfId="0" applyFont="1" applyFill="1" applyAlignment="1">
      <alignment horizontal="left"/>
    </xf>
    <xf numFmtId="0" fontId="0" fillId="0" borderId="61" xfId="0" applyFont="1" applyFill="1" applyAlignment="1">
      <alignment horizontal="left"/>
    </xf>
    <xf numFmtId="1" fontId="12" fillId="0" borderId="58" xfId="0" applyNumberFormat="1" applyFont="1" applyFill="1" applyAlignment="1">
      <alignment horizontal="centerContinuous" vertical="center"/>
    </xf>
    <xf numFmtId="1" fontId="12" fillId="0" borderId="21" xfId="0" applyNumberFormat="1" applyFont="1" applyFill="1" applyAlignment="1">
      <alignment horizontal="centerContinuous" vertical="center"/>
    </xf>
    <xf numFmtId="0" fontId="12" fillId="0" borderId="62" xfId="0" applyNumberFormat="1" applyFont="1" applyFill="1" applyAlignment="1">
      <alignment horizontal="centerContinuous" vertical="center"/>
    </xf>
    <xf numFmtId="0" fontId="12" fillId="0" borderId="63" xfId="0" applyNumberFormat="1" applyFont="1" applyFill="1" applyAlignment="1">
      <alignment horizontal="centerContinuous" vertical="center"/>
    </xf>
    <xf numFmtId="0" fontId="0" fillId="0" borderId="64" xfId="0" applyFont="1" applyFill="1" applyAlignment="1">
      <alignment horizontal="left"/>
    </xf>
    <xf numFmtId="1" fontId="12" fillId="0" borderId="58" xfId="0" applyNumberFormat="1" applyFont="1" applyFill="1" applyAlignment="1">
      <alignment horizontal="centerContinuous"/>
    </xf>
    <xf numFmtId="0" fontId="11" fillId="0" borderId="65" xfId="0" applyNumberFormat="1" applyFont="1" applyFill="1" applyAlignment="1">
      <alignment horizontal="centerContinuous" vertical="center" wrapText="1"/>
    </xf>
    <xf numFmtId="0" fontId="11" fillId="0" borderId="0" xfId="0" applyNumberFormat="1" applyFont="1" applyFill="1" applyAlignment="1">
      <alignment horizontal="centerContinuous" vertical="center" wrapText="1"/>
    </xf>
    <xf numFmtId="0" fontId="0" fillId="0" borderId="66" xfId="0" applyFont="1" applyFill="1" applyAlignment="1">
      <alignment horizontal="left"/>
    </xf>
    <xf numFmtId="0" fontId="12" fillId="0" borderId="17" xfId="0" applyFont="1" applyFill="1" applyAlignment="1">
      <alignment horizontal="left"/>
    </xf>
    <xf numFmtId="0" fontId="12" fillId="0" borderId="67" xfId="0" applyFont="1" applyFill="1" applyAlignment="1">
      <alignment horizontal="left"/>
    </xf>
    <xf numFmtId="0" fontId="0" fillId="0" borderId="68" xfId="0" applyFont="1" applyFill="1" applyAlignment="1">
      <alignment horizontal="left"/>
    </xf>
    <xf numFmtId="1" fontId="12" fillId="0" borderId="69" xfId="0" applyNumberFormat="1" applyFont="1" applyFill="1" applyAlignment="1">
      <alignment horizontal="centerContinuous" vertical="center"/>
    </xf>
    <xf numFmtId="0" fontId="12" fillId="0" borderId="70" xfId="0" applyNumberFormat="1" applyFont="1" applyFill="1" applyAlignment="1">
      <alignment horizontal="centerContinuous" vertical="center"/>
    </xf>
    <xf numFmtId="0" fontId="12" fillId="0" borderId="71" xfId="0" applyNumberFormat="1" applyFont="1" applyFill="1" applyAlignment="1">
      <alignment horizontal="centerContinuous" vertical="center"/>
    </xf>
    <xf numFmtId="0" fontId="0" fillId="0" borderId="72" xfId="0" applyFont="1" applyFill="1" applyAlignment="1">
      <alignment horizontal="left"/>
    </xf>
    <xf numFmtId="0" fontId="12" fillId="0" borderId="17" xfId="0" applyNumberFormat="1" applyFont="1" applyFill="1" applyAlignment="1">
      <alignment horizontal="centerContinuous" vertical="center"/>
    </xf>
    <xf numFmtId="0" fontId="0" fillId="0" borderId="14" xfId="0" applyNumberFormat="1" applyFont="1" applyFill="1" applyAlignment="1">
      <alignment horizontal="centerContinuous" vertical="center" wrapText="1"/>
    </xf>
    <xf numFmtId="0" fontId="0" fillId="0" borderId="23" xfId="0" applyNumberFormat="1" applyFont="1" applyFill="1" applyAlignment="1">
      <alignment horizontal="centerContinuous" vertical="center" wrapText="1"/>
    </xf>
    <xf numFmtId="0" fontId="0" fillId="0" borderId="25" xfId="0" applyNumberFormat="1" applyFont="1" applyFill="1" applyAlignment="1">
      <alignment horizontal="centerContinuous" vertical="center" wrapText="1"/>
    </xf>
    <xf numFmtId="0" fontId="12" fillId="0" borderId="73" xfId="0" applyFont="1" applyFill="1" applyAlignment="1">
      <alignment horizontal="left"/>
    </xf>
    <xf numFmtId="0" fontId="0" fillId="0" borderId="74" xfId="0" applyFont="1" applyFill="1" applyAlignment="1">
      <alignment horizontal="left"/>
    </xf>
    <xf numFmtId="1" fontId="12" fillId="0" borderId="75" xfId="0" applyNumberFormat="1" applyFont="1" applyFill="1" applyAlignment="1">
      <alignment horizontal="centerContinuous"/>
    </xf>
    <xf numFmtId="0" fontId="12" fillId="0" borderId="57" xfId="0" applyNumberFormat="1" applyFont="1" applyFill="1" applyAlignment="1">
      <alignment horizontal="centerContinuous"/>
    </xf>
    <xf numFmtId="0" fontId="0" fillId="0" borderId="47" xfId="0" applyNumberFormat="1" applyFont="1" applyFill="1" applyAlignment="1">
      <alignment horizontal="centerContinuous"/>
    </xf>
    <xf numFmtId="0" fontId="0" fillId="0" borderId="57" xfId="0" applyNumberFormat="1" applyFont="1" applyFill="1" applyAlignment="1">
      <alignment horizontal="centerContinuous"/>
    </xf>
    <xf numFmtId="0" fontId="0" fillId="0" borderId="29" xfId="0" applyNumberFormat="1" applyFont="1" applyFill="1" applyAlignment="1">
      <alignment horizontal="centerContinuous"/>
    </xf>
    <xf numFmtId="0" fontId="12" fillId="0" borderId="14" xfId="0" applyNumberFormat="1" applyFont="1" applyFill="1" applyAlignment="1">
      <alignment horizontal="centerContinuous" wrapText="1"/>
    </xf>
    <xf numFmtId="0" fontId="12" fillId="0" borderId="76" xfId="0" applyNumberFormat="1" applyFont="1" applyFill="1" applyAlignment="1">
      <alignment horizontal="centerContinuous"/>
    </xf>
    <xf numFmtId="0" fontId="12" fillId="0" borderId="77" xfId="0" applyNumberFormat="1" applyFont="1" applyFill="1" applyAlignment="1">
      <alignment horizontal="centerContinuous" wrapText="1"/>
    </xf>
    <xf numFmtId="0" fontId="12" fillId="0" borderId="78" xfId="0" applyNumberFormat="1" applyFont="1" applyFill="1" applyAlignment="1">
      <alignment horizontal="centerContinuous" wrapText="1"/>
    </xf>
    <xf numFmtId="0" fontId="12" fillId="0" borderId="17" xfId="0" applyNumberFormat="1" applyFont="1" applyFill="1" applyAlignment="1">
      <alignment horizontal="centerContinuous" wrapText="1"/>
    </xf>
    <xf numFmtId="0" fontId="12" fillId="0" borderId="47" xfId="0" applyNumberFormat="1" applyFont="1" applyFill="1" applyAlignment="1">
      <alignment horizontal="centerContinuous" wrapText="1"/>
    </xf>
    <xf numFmtId="0" fontId="12" fillId="0" borderId="59" xfId="0" applyNumberFormat="1" applyFont="1" applyFill="1" applyAlignment="1">
      <alignment horizontal="centerContinuous" wrapText="1"/>
    </xf>
    <xf numFmtId="1" fontId="27" fillId="0" borderId="14" xfId="0" applyNumberFormat="1" applyFont="1" applyFill="1" applyAlignment="1">
      <alignment horizontal="centerContinuous"/>
    </xf>
    <xf numFmtId="0" fontId="27" fillId="0" borderId="23" xfId="0" applyNumberFormat="1" applyFont="1" applyFill="1" applyAlignment="1">
      <alignment horizontal="centerContinuous"/>
    </xf>
    <xf numFmtId="0" fontId="27" fillId="0" borderId="25" xfId="0" applyNumberFormat="1" applyFont="1" applyFill="1" applyAlignment="1">
      <alignment horizontal="centerContinuous"/>
    </xf>
    <xf numFmtId="0" fontId="11" fillId="0" borderId="14" xfId="0" applyFont="1" applyFill="1" applyAlignment="1">
      <alignment horizontal="left"/>
    </xf>
    <xf numFmtId="0" fontId="0" fillId="0" borderId="23" xfId="0" applyFont="1" applyFill="1" applyAlignment="1">
      <alignment horizontal="left"/>
    </xf>
    <xf numFmtId="175" fontId="12" fillId="0" borderId="53" xfId="0" applyNumberFormat="1" applyFont="1" applyFill="1" applyAlignment="1">
      <alignment horizontal="centerContinuous"/>
    </xf>
    <xf numFmtId="0" fontId="11" fillId="0" borderId="28" xfId="0" applyNumberFormat="1" applyFont="1" applyFill="1" applyAlignment="1">
      <alignment horizontal="centerContinuous" wrapText="1"/>
    </xf>
    <xf numFmtId="0" fontId="12" fillId="0" borderId="29" xfId="0" applyNumberFormat="1" applyFont="1" applyFill="1" applyAlignment="1">
      <alignment horizontal="centerContinuous" wrapText="1"/>
    </xf>
    <xf numFmtId="0" fontId="12" fillId="0" borderId="30" xfId="0" applyNumberFormat="1" applyFont="1" applyFill="1" applyAlignment="1">
      <alignment horizontal="centerContinuous" wrapText="1"/>
    </xf>
    <xf numFmtId="0" fontId="0" fillId="0" borderId="59" xfId="0" applyFont="1" applyFill="1" applyAlignment="1">
      <alignment horizontal="left"/>
    </xf>
    <xf numFmtId="0" fontId="12" fillId="0" borderId="14" xfId="0" applyFont="1" applyFill="1" applyAlignment="1">
      <alignment horizontal="left"/>
    </xf>
    <xf numFmtId="0" fontId="12" fillId="0" borderId="23" xfId="0" applyFont="1" applyFill="1" applyAlignment="1">
      <alignment horizontal="left"/>
    </xf>
    <xf numFmtId="0" fontId="11" fillId="0" borderId="0" xfId="0" applyNumberFormat="1" applyFill="1" applyAlignment="1">
      <alignment horizontal="centerContinuous" vertical="center" wrapText="1"/>
    </xf>
    <xf numFmtId="0" fontId="12" fillId="0" borderId="0" xfId="0" applyNumberFormat="1" applyFill="1" applyAlignment="1">
      <alignment horizontal="left"/>
    </xf>
    <xf numFmtId="0" fontId="0" fillId="0" borderId="17" xfId="0" applyFont="1" applyFill="1" applyAlignment="1">
      <alignment horizontal="left"/>
    </xf>
    <xf numFmtId="175" fontId="12" fillId="0" borderId="43" xfId="0" applyNumberFormat="1" applyFont="1" applyFill="1" applyAlignment="1">
      <alignment horizontal="centerContinuous" vertical="center"/>
    </xf>
    <xf numFmtId="0" fontId="0" fillId="0" borderId="76" xfId="0" applyFont="1" applyFill="1" applyAlignment="1">
      <alignment horizontal="left"/>
    </xf>
    <xf numFmtId="0" fontId="12" fillId="0" borderId="14" xfId="0" applyFont="1" applyFill="1" applyAlignment="1">
      <alignment horizontal="left"/>
    </xf>
    <xf numFmtId="0" fontId="12" fillId="0" borderId="14" xfId="0" applyNumberFormat="1" applyFont="1" applyFill="1" applyAlignment="1">
      <alignment horizontal="left" wrapText="1"/>
    </xf>
    <xf numFmtId="175" fontId="12" fillId="0" borderId="79" xfId="0" applyNumberFormat="1" applyFont="1" applyFill="1" applyAlignment="1">
      <alignment horizontal="centerContinuous" vertical="center"/>
    </xf>
    <xf numFmtId="0" fontId="12" fillId="0" borderId="80" xfId="0" applyNumberFormat="1" applyFont="1" applyFill="1" applyAlignment="1">
      <alignment horizontal="centerContinuous" vertical="center"/>
    </xf>
    <xf numFmtId="0" fontId="12" fillId="0" borderId="81" xfId="0" applyNumberFormat="1" applyFont="1" applyFill="1" applyAlignment="1">
      <alignment horizontal="centerContinuous" vertical="center"/>
    </xf>
    <xf numFmtId="0" fontId="12" fillId="0" borderId="77" xfId="0" applyFont="1" applyFill="1" applyAlignment="1">
      <alignment horizontal="left"/>
    </xf>
    <xf numFmtId="0" fontId="0" fillId="0" borderId="77" xfId="0" applyFont="1" applyFill="1" applyAlignment="1">
      <alignment horizontal="left"/>
    </xf>
    <xf numFmtId="0" fontId="0" fillId="0" borderId="78" xfId="0" applyFont="1" applyFill="1" applyAlignment="1">
      <alignment horizontal="left"/>
    </xf>
    <xf numFmtId="175" fontId="12" fillId="0" borderId="42" xfId="0" applyNumberFormat="1" applyFont="1" applyFill="1" applyAlignment="1">
      <alignment horizontal="centerContinuous"/>
    </xf>
    <xf numFmtId="1" fontId="12" fillId="0" borderId="79" xfId="0" applyNumberFormat="1" applyFont="1" applyFill="1" applyAlignment="1">
      <alignment horizontal="centerContinuous" vertical="center"/>
    </xf>
    <xf numFmtId="0" fontId="11" fillId="0" borderId="14" xfId="0" applyNumberFormat="1" applyFont="1" applyFill="1" applyAlignment="1">
      <alignment horizontal="centerContinuous"/>
    </xf>
    <xf numFmtId="1" fontId="12" fillId="0" borderId="79" xfId="0" applyNumberFormat="1" applyFont="1" applyFill="1" applyAlignment="1">
      <alignment horizontal="centerContinuous"/>
    </xf>
    <xf numFmtId="0" fontId="12" fillId="0" borderId="80" xfId="0" applyNumberFormat="1" applyFont="1" applyFill="1" applyAlignment="1">
      <alignment horizontal="centerContinuous"/>
    </xf>
    <xf numFmtId="0" fontId="12" fillId="0" borderId="81" xfId="0" applyNumberFormat="1" applyFont="1" applyFill="1" applyAlignment="1">
      <alignment horizontal="centerContinuous"/>
    </xf>
    <xf numFmtId="1" fontId="12" fillId="0" borderId="14" xfId="0" applyNumberFormat="1" applyFont="1" applyFill="1" applyAlignment="1">
      <alignment horizontal="centerContinuous" vertical="center"/>
    </xf>
    <xf numFmtId="0" fontId="12" fillId="0" borderId="70" xfId="0" applyNumberFormat="1" applyFont="1" applyFill="1" applyAlignment="1">
      <alignment horizontal="centerContinuous"/>
    </xf>
    <xf numFmtId="0" fontId="12" fillId="0" borderId="71" xfId="0" applyNumberFormat="1" applyFont="1" applyFill="1" applyAlignment="1">
      <alignment horizontal="centerContinuous"/>
    </xf>
    <xf numFmtId="0" fontId="11" fillId="0" borderId="82" xfId="0" applyNumberFormat="1" applyFont="1" applyFill="1" applyAlignment="1">
      <alignment horizontal="centerContinuous" wrapText="1"/>
    </xf>
    <xf numFmtId="0" fontId="11" fillId="0" borderId="54" xfId="0" applyNumberFormat="1" applyFont="1" applyFill="1" applyAlignment="1">
      <alignment horizontal="centerContinuous" wrapText="1"/>
    </xf>
    <xf numFmtId="0" fontId="11" fillId="0" borderId="55" xfId="0" applyNumberFormat="1" applyFont="1" applyFill="1" applyAlignment="1">
      <alignment horizontal="centerContinuous" wrapText="1"/>
    </xf>
    <xf numFmtId="1" fontId="12" fillId="0" borderId="82" xfId="0" applyNumberFormat="1" applyFont="1" applyFill="1" applyAlignment="1">
      <alignment horizontal="centerContinuous" vertical="center"/>
    </xf>
    <xf numFmtId="1" fontId="12" fillId="0" borderId="53" xfId="0" applyNumberFormat="1" applyFont="1" applyFill="1" applyAlignment="1">
      <alignment horizontal="centerContinuous" vertical="center"/>
    </xf>
    <xf numFmtId="0" fontId="0" fillId="0" borderId="83" xfId="0" applyFont="1" applyFill="1" applyAlignment="1">
      <alignment horizontal="left"/>
    </xf>
    <xf numFmtId="0" fontId="12" fillId="0" borderId="47" xfId="0" applyNumberFormat="1" applyFont="1" applyFill="1" applyAlignment="1">
      <alignment horizontal="centerContinuous"/>
    </xf>
    <xf numFmtId="0" fontId="12" fillId="0" borderId="59" xfId="0" applyNumberFormat="1" applyFont="1" applyFill="1" applyAlignment="1">
      <alignment horizontal="centerContinuous"/>
    </xf>
    <xf numFmtId="1" fontId="12" fillId="0" borderId="42" xfId="0" applyNumberFormat="1" applyFont="1" applyFill="1" applyAlignment="1">
      <alignment horizontal="centerContinuous" vertical="center"/>
    </xf>
    <xf numFmtId="0" fontId="11" fillId="0" borderId="76" xfId="0" applyNumberFormat="1" applyFont="1" applyFill="1" applyAlignment="1">
      <alignment horizontal="left"/>
    </xf>
    <xf numFmtId="0" fontId="11" fillId="0" borderId="77" xfId="0" applyNumberFormat="1" applyFont="1" applyFill="1" applyAlignment="1">
      <alignment horizontal="left"/>
    </xf>
    <xf numFmtId="0" fontId="11" fillId="0" borderId="46" xfId="0" applyNumberFormat="1" applyFont="1" applyFill="1" applyAlignment="1">
      <alignment horizontal="left"/>
    </xf>
    <xf numFmtId="0" fontId="11" fillId="0" borderId="50" xfId="0" applyNumberFormat="1" applyFont="1" applyFill="1" applyAlignment="1">
      <alignment horizontal="left"/>
    </xf>
    <xf numFmtId="0" fontId="12" fillId="0" borderId="23" xfId="0" applyNumberFormat="1" applyFont="1" applyFill="1" applyAlignment="1">
      <alignment horizontal="centerContinuous" vertical="center" wrapText="1"/>
    </xf>
    <xf numFmtId="0" fontId="12" fillId="0" borderId="25" xfId="0" applyNumberFormat="1" applyFont="1" applyFill="1" applyAlignment="1">
      <alignment horizontal="centerContinuous" vertical="center" wrapText="1"/>
    </xf>
    <xf numFmtId="0" fontId="12" fillId="0" borderId="62" xfId="0" applyNumberFormat="1" applyFont="1" applyFill="1" applyAlignment="1">
      <alignment horizontal="centerContinuous"/>
    </xf>
    <xf numFmtId="0" fontId="12" fillId="0" borderId="63" xfId="0" applyNumberFormat="1" applyFont="1" applyFill="1" applyAlignment="1">
      <alignment horizontal="centerContinuous"/>
    </xf>
    <xf numFmtId="1" fontId="12" fillId="0" borderId="52" xfId="0" applyNumberFormat="1" applyFont="1" applyFill="1" applyAlignment="1">
      <alignment horizontal="centerContinuous" vertical="center"/>
    </xf>
    <xf numFmtId="0" fontId="12" fillId="0" borderId="23" xfId="0" applyNumberFormat="1" applyFont="1" applyFill="1" applyAlignment="1">
      <alignment horizontal="centerContinuous" vertical="top" wrapText="1"/>
    </xf>
    <xf numFmtId="1" fontId="12" fillId="0" borderId="19" xfId="0" applyNumberFormat="1" applyFont="1" applyFill="1" applyAlignment="1">
      <alignment horizontal="centerContinuous" vertical="center"/>
    </xf>
    <xf numFmtId="0" fontId="11" fillId="0" borderId="14" xfId="0" applyNumberFormat="1" applyFont="1" applyFill="1" applyAlignment="1">
      <alignment horizontal="centerContinuous" wrapText="1"/>
    </xf>
    <xf numFmtId="0" fontId="0" fillId="0" borderId="84" xfId="0" applyFont="1" applyFill="1" applyAlignment="1">
      <alignment horizontal="left"/>
    </xf>
    <xf numFmtId="0" fontId="0" fillId="0" borderId="85" xfId="0" applyFont="1" applyFill="1" applyAlignment="1">
      <alignment horizontal="left"/>
    </xf>
    <xf numFmtId="0" fontId="12" fillId="0" borderId="40" xfId="0" applyNumberFormat="1" applyFont="1" applyFill="1" applyAlignment="1">
      <alignment horizontal="left" wrapText="1"/>
    </xf>
    <xf numFmtId="0" fontId="11" fillId="0" borderId="40" xfId="0" applyNumberFormat="1" applyFont="1" applyFill="1" applyAlignment="1">
      <alignment horizontal="centerContinuous" wrapText="1"/>
    </xf>
    <xf numFmtId="0" fontId="12" fillId="0" borderId="38" xfId="0" applyNumberFormat="1" applyFont="1" applyFill="1" applyAlignment="1">
      <alignment horizontal="centerContinuous" wrapText="1"/>
    </xf>
    <xf numFmtId="0" fontId="12" fillId="0" borderId="39" xfId="0" applyNumberFormat="1" applyFont="1" applyFill="1" applyAlignment="1">
      <alignment horizontal="centerContinuous" wrapText="1"/>
    </xf>
    <xf numFmtId="0" fontId="11" fillId="0" borderId="72" xfId="0" applyFont="1" applyFill="1" applyAlignment="1">
      <alignment horizontal="left"/>
    </xf>
    <xf numFmtId="0" fontId="0" fillId="0" borderId="86" xfId="0" applyFont="1" applyFill="1" applyAlignment="1">
      <alignment horizontal="left"/>
    </xf>
    <xf numFmtId="0" fontId="12" fillId="0" borderId="87" xfId="0" applyNumberFormat="1" applyFont="1" applyFill="1" applyAlignment="1">
      <alignment horizontal="centerContinuous"/>
    </xf>
    <xf numFmtId="0" fontId="12" fillId="0" borderId="88" xfId="0" applyNumberFormat="1" applyFont="1" applyFill="1" applyAlignment="1">
      <alignment horizontal="centerContinuous"/>
    </xf>
    <xf numFmtId="0" fontId="11" fillId="0" borderId="82" xfId="0" applyNumberFormat="1" applyFont="1" applyFill="1" applyAlignment="1">
      <alignment horizontal="centerContinuous"/>
    </xf>
    <xf numFmtId="0" fontId="12" fillId="0" borderId="54" xfId="0" applyNumberFormat="1" applyFont="1" applyFill="1" applyAlignment="1">
      <alignment horizontal="centerContinuous" vertical="top" wrapText="1"/>
    </xf>
    <xf numFmtId="0" fontId="12" fillId="0" borderId="55" xfId="0" applyNumberFormat="1" applyFont="1" applyFill="1" applyAlignment="1">
      <alignment horizontal="centerContinuous" vertical="top" wrapText="1"/>
    </xf>
    <xf numFmtId="1" fontId="12" fillId="0" borderId="69" xfId="0" applyNumberFormat="1" applyFont="1" applyFill="1" applyAlignment="1">
      <alignment horizontal="centerContinuous"/>
    </xf>
    <xf numFmtId="0" fontId="12" fillId="0" borderId="89" xfId="0" applyNumberFormat="1" applyFont="1" applyFill="1" applyAlignment="1">
      <alignment horizontal="centerContinuous"/>
    </xf>
    <xf numFmtId="0" fontId="12" fillId="0" borderId="90" xfId="0" applyFont="1" applyFill="1" applyAlignment="1">
      <alignment horizontal="left"/>
    </xf>
    <xf numFmtId="0" fontId="12" fillId="0" borderId="89" xfId="0" applyNumberFormat="1" applyFont="1" applyFill="1" applyAlignment="1">
      <alignment horizontal="centerContinuous" vertical="center"/>
    </xf>
    <xf numFmtId="0" fontId="12" fillId="0" borderId="91" xfId="0" applyNumberFormat="1" applyFont="1" applyFill="1" applyAlignment="1">
      <alignment horizontal="centerContinuous"/>
    </xf>
    <xf numFmtId="0" fontId="12" fillId="0" borderId="72" xfId="0" applyFont="1" applyFill="1" applyAlignment="1">
      <alignment horizontal="left"/>
    </xf>
    <xf numFmtId="0" fontId="12" fillId="0" borderId="92" xfId="0" applyNumberFormat="1" applyFont="1" applyFill="1" applyAlignment="1">
      <alignment horizontal="centerContinuous"/>
    </xf>
    <xf numFmtId="0" fontId="12" fillId="0" borderId="93" xfId="0" applyNumberFormat="1" applyFont="1" applyFill="1" applyAlignment="1">
      <alignment horizontal="centerContinuous"/>
    </xf>
    <xf numFmtId="0" fontId="12" fillId="0" borderId="76" xfId="0" applyNumberFormat="1" applyFont="1" applyFill="1" applyAlignment="1">
      <alignment horizontal="centerContinuous" vertical="center"/>
    </xf>
    <xf numFmtId="0" fontId="12" fillId="0" borderId="77" xfId="0" applyNumberFormat="1" applyFont="1" applyFill="1" applyAlignment="1">
      <alignment horizontal="centerContinuous" vertical="center"/>
    </xf>
    <xf numFmtId="0" fontId="12" fillId="0" borderId="78" xfId="0" applyNumberFormat="1" applyFont="1" applyFill="1" applyAlignment="1">
      <alignment horizontal="centerContinuous" vertical="center"/>
    </xf>
    <xf numFmtId="0" fontId="12" fillId="0" borderId="47" xfId="0" applyNumberFormat="1" applyFont="1" applyFill="1" applyAlignment="1">
      <alignment horizontal="center" vertical="center"/>
    </xf>
    <xf numFmtId="0" fontId="12" fillId="0" borderId="17" xfId="0" applyNumberFormat="1" applyFont="1" applyFill="1" applyAlignment="1">
      <alignment horizontal="centerContinuous" vertical="top" wrapText="1"/>
    </xf>
    <xf numFmtId="0" fontId="0" fillId="0" borderId="14" xfId="0" applyFill="1" applyBorder="1" applyAlignment="1">
      <alignment horizontal="left"/>
    </xf>
    <xf numFmtId="1" fontId="12" fillId="0" borderId="21" xfId="0" applyNumberFormat="1" applyFont="1" applyFill="1" applyAlignment="1">
      <alignment horizontal="centerContinuous"/>
    </xf>
    <xf numFmtId="0" fontId="0" fillId="0" borderId="23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176" fontId="12" fillId="0" borderId="65" xfId="0" applyNumberFormat="1" applyFont="1" applyBorder="1" applyAlignment="1">
      <alignment horizontal="right"/>
    </xf>
    <xf numFmtId="176" fontId="12" fillId="0" borderId="72" xfId="0" applyNumberFormat="1" applyFont="1" applyAlignment="1">
      <alignment horizontal="right"/>
    </xf>
    <xf numFmtId="176" fontId="12" fillId="0" borderId="94" xfId="0" applyNumberFormat="1" applyFont="1" applyAlignment="1">
      <alignment horizontal="right"/>
    </xf>
    <xf numFmtId="176" fontId="11" fillId="0" borderId="72" xfId="0" applyNumberFormat="1" applyFont="1" applyAlignment="1">
      <alignment horizontal="right"/>
    </xf>
    <xf numFmtId="176" fontId="12" fillId="0" borderId="65" xfId="0" applyNumberFormat="1" applyFont="1" applyAlignment="1">
      <alignment horizontal="right"/>
    </xf>
    <xf numFmtId="176" fontId="11" fillId="0" borderId="72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0" xfId="26" applyFont="1" applyBorder="1" applyAlignment="1" applyProtection="1">
      <alignment horizontal="left" indent="3"/>
      <protection/>
    </xf>
    <xf numFmtId="0" fontId="5" fillId="0" borderId="0" xfId="19" applyFont="1" applyBorder="1">
      <alignment/>
      <protection/>
    </xf>
    <xf numFmtId="0" fontId="5" fillId="0" borderId="0" xfId="26" applyFont="1" applyBorder="1" applyAlignment="1" applyProtection="1">
      <alignment horizontal="left" indent="9"/>
      <protection/>
    </xf>
    <xf numFmtId="0" fontId="5" fillId="0" borderId="5" xfId="23" applyFont="1" applyBorder="1" applyAlignment="1">
      <alignment horizontal="center"/>
      <protection/>
    </xf>
    <xf numFmtId="3" fontId="7" fillId="0" borderId="1" xfId="28" applyNumberFormat="1" applyFont="1" applyFill="1" applyBorder="1" applyAlignment="1" applyProtection="1">
      <alignment horizontal="right" vertical="center" wrapText="1"/>
      <protection/>
    </xf>
    <xf numFmtId="49" fontId="5" fillId="0" borderId="23" xfId="26" applyNumberFormat="1" applyFont="1" applyBorder="1" applyAlignment="1" applyProtection="1">
      <alignment horizontal="center"/>
      <protection locked="0"/>
    </xf>
    <xf numFmtId="49" fontId="5" fillId="0" borderId="24" xfId="26" applyNumberFormat="1" applyFont="1" applyBorder="1" applyAlignment="1" applyProtection="1">
      <alignment horizontal="center"/>
      <protection locked="0"/>
    </xf>
    <xf numFmtId="49" fontId="5" fillId="0" borderId="52" xfId="26" applyNumberFormat="1" applyFont="1" applyBorder="1" applyAlignment="1" applyProtection="1">
      <alignment horizontal="center"/>
      <protection locked="0"/>
    </xf>
    <xf numFmtId="0" fontId="7" fillId="4" borderId="7" xfId="26" applyFont="1" applyFill="1" applyBorder="1" applyAlignment="1" applyProtection="1">
      <alignment horizontal="center" wrapText="1"/>
      <protection locked="0"/>
    </xf>
    <xf numFmtId="49" fontId="5" fillId="0" borderId="19" xfId="26" applyNumberFormat="1" applyFont="1" applyBorder="1" applyAlignment="1" applyProtection="1">
      <alignment horizontal="center"/>
      <protection locked="0"/>
    </xf>
    <xf numFmtId="0" fontId="7" fillId="4" borderId="1" xfId="26" applyFont="1" applyFill="1" applyBorder="1" applyAlignment="1" applyProtection="1">
      <alignment horizontal="center" wrapText="1"/>
      <protection locked="0"/>
    </xf>
    <xf numFmtId="0" fontId="7" fillId="4" borderId="6" xfId="26" applyFont="1" applyFill="1" applyBorder="1" applyAlignment="1" applyProtection="1">
      <alignment horizontal="center" wrapText="1"/>
      <protection locked="0"/>
    </xf>
    <xf numFmtId="0" fontId="5" fillId="3" borderId="61" xfId="26" applyFont="1" applyFill="1" applyBorder="1" applyAlignment="1" applyProtection="1">
      <alignment horizontal="left" vertical="top" wrapText="1" indent="3"/>
      <protection/>
    </xf>
    <xf numFmtId="0" fontId="7" fillId="0" borderId="95" xfId="26" applyFont="1" applyBorder="1" applyAlignment="1" applyProtection="1">
      <alignment horizontal="center" wrapText="1"/>
      <protection locked="0"/>
    </xf>
    <xf numFmtId="0" fontId="7" fillId="0" borderId="96" xfId="26" applyFont="1" applyBorder="1" applyAlignment="1" applyProtection="1">
      <alignment horizontal="center" wrapText="1"/>
      <protection locked="0"/>
    </xf>
    <xf numFmtId="0" fontId="7" fillId="0" borderId="97" xfId="26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5" fillId="3" borderId="20" xfId="26" applyFont="1" applyFill="1" applyBorder="1" applyAlignment="1" applyProtection="1">
      <alignment horizontal="left" vertical="top" indent="3"/>
      <protection/>
    </xf>
    <xf numFmtId="0" fontId="5" fillId="3" borderId="0" xfId="26" applyFont="1" applyFill="1" applyBorder="1" applyAlignment="1" applyProtection="1">
      <alignment horizontal="left" vertical="top" indent="3"/>
      <protection/>
    </xf>
    <xf numFmtId="0" fontId="7" fillId="0" borderId="16" xfId="26" applyFont="1" applyBorder="1" applyAlignment="1" applyProtection="1">
      <alignment horizontal="center" wrapText="1"/>
      <protection locked="0"/>
    </xf>
    <xf numFmtId="0" fontId="7" fillId="0" borderId="15" xfId="26" applyFont="1" applyBorder="1" applyAlignment="1" applyProtection="1">
      <alignment horizontal="center" wrapText="1"/>
      <protection locked="0"/>
    </xf>
    <xf numFmtId="0" fontId="7" fillId="0" borderId="22" xfId="26" applyFont="1" applyBorder="1" applyAlignment="1" applyProtection="1">
      <alignment horizontal="center" wrapText="1"/>
      <protection locked="0"/>
    </xf>
    <xf numFmtId="0" fontId="7" fillId="4" borderId="69" xfId="26" applyFont="1" applyFill="1" applyBorder="1" applyAlignment="1" applyProtection="1">
      <alignment horizontal="center" wrapText="1"/>
      <protection/>
    </xf>
    <xf numFmtId="0" fontId="7" fillId="4" borderId="70" xfId="26" applyFont="1" applyFill="1" applyBorder="1" applyAlignment="1" applyProtection="1">
      <alignment horizontal="center" wrapText="1"/>
      <protection/>
    </xf>
    <xf numFmtId="0" fontId="7" fillId="4" borderId="98" xfId="26" applyFont="1" applyFill="1" applyBorder="1" applyAlignment="1" applyProtection="1">
      <alignment horizontal="center" wrapText="1"/>
      <protection/>
    </xf>
    <xf numFmtId="0" fontId="5" fillId="0" borderId="0" xfId="26" applyFont="1" applyBorder="1" applyAlignment="1" applyProtection="1">
      <alignment/>
      <protection/>
    </xf>
    <xf numFmtId="0" fontId="7" fillId="0" borderId="6" xfId="26" applyFont="1" applyBorder="1" applyAlignment="1" applyProtection="1">
      <alignment horizontal="center" wrapText="1"/>
      <protection locked="0"/>
    </xf>
    <xf numFmtId="0" fontId="7" fillId="0" borderId="1" xfId="26" applyFont="1" applyBorder="1" applyAlignment="1" applyProtection="1">
      <alignment horizontal="center" wrapText="1"/>
      <protection locked="0"/>
    </xf>
    <xf numFmtId="0" fontId="7" fillId="0" borderId="7" xfId="26" applyFont="1" applyBorder="1" applyAlignment="1" applyProtection="1">
      <alignment horizontal="center" wrapText="1"/>
      <protection locked="0"/>
    </xf>
    <xf numFmtId="0" fontId="5" fillId="3" borderId="20" xfId="26" applyFont="1" applyFill="1" applyBorder="1" applyAlignment="1" applyProtection="1">
      <alignment horizontal="left" vertical="top" wrapText="1" indent="3"/>
      <protection/>
    </xf>
    <xf numFmtId="0" fontId="5" fillId="3" borderId="0" xfId="26" applyFont="1" applyFill="1" applyBorder="1" applyAlignment="1" applyProtection="1">
      <alignment horizontal="left" vertical="top" wrapText="1" indent="3"/>
      <protection/>
    </xf>
    <xf numFmtId="0" fontId="7" fillId="3" borderId="99" xfId="26" applyFont="1" applyFill="1" applyBorder="1" applyAlignment="1" applyProtection="1">
      <alignment horizontal="left" wrapText="1"/>
      <protection/>
    </xf>
    <xf numFmtId="0" fontId="7" fillId="3" borderId="100" xfId="26" applyFont="1" applyFill="1" applyBorder="1" applyAlignment="1" applyProtection="1">
      <alignment horizontal="left" wrapText="1"/>
      <protection/>
    </xf>
    <xf numFmtId="0" fontId="7" fillId="3" borderId="101" xfId="26" applyFont="1" applyFill="1" applyBorder="1" applyAlignment="1" applyProtection="1">
      <alignment horizontal="left" wrapText="1"/>
      <protection/>
    </xf>
    <xf numFmtId="49" fontId="5" fillId="0" borderId="26" xfId="26" applyNumberFormat="1" applyFont="1" applyBorder="1" applyAlignment="1" applyProtection="1">
      <alignment horizontal="center"/>
      <protection locked="0"/>
    </xf>
    <xf numFmtId="49" fontId="5" fillId="0" borderId="102" xfId="26" applyNumberFormat="1" applyFont="1" applyBorder="1" applyAlignment="1" applyProtection="1">
      <alignment horizontal="center"/>
      <protection locked="0"/>
    </xf>
    <xf numFmtId="0" fontId="5" fillId="0" borderId="8" xfId="26" applyFont="1" applyFill="1" applyBorder="1" applyAlignment="1" applyProtection="1">
      <alignment horizontal="center" wrapText="1"/>
      <protection locked="0"/>
    </xf>
    <xf numFmtId="0" fontId="5" fillId="0" borderId="2" xfId="26" applyFont="1" applyFill="1" applyBorder="1" applyAlignment="1" applyProtection="1">
      <alignment horizontal="center" wrapText="1"/>
      <protection locked="0"/>
    </xf>
    <xf numFmtId="0" fontId="5" fillId="0" borderId="9" xfId="26" applyFont="1" applyFill="1" applyBorder="1" applyAlignment="1" applyProtection="1">
      <alignment horizontal="center" wrapText="1"/>
      <protection locked="0"/>
    </xf>
    <xf numFmtId="0" fontId="5" fillId="3" borderId="16" xfId="26" applyFont="1" applyFill="1" applyBorder="1" applyAlignment="1" applyProtection="1">
      <alignment horizontal="left" vertical="top"/>
      <protection/>
    </xf>
    <xf numFmtId="0" fontId="5" fillId="3" borderId="100" xfId="26" applyFont="1" applyFill="1" applyBorder="1" applyAlignment="1" applyProtection="1">
      <alignment horizontal="left" vertical="top"/>
      <protection/>
    </xf>
    <xf numFmtId="0" fontId="5" fillId="3" borderId="101" xfId="26" applyFont="1" applyFill="1" applyBorder="1" applyAlignment="1" applyProtection="1">
      <alignment horizontal="left" vertical="top"/>
      <protection/>
    </xf>
    <xf numFmtId="49" fontId="5" fillId="0" borderId="53" xfId="26" applyNumberFormat="1" applyFont="1" applyBorder="1" applyAlignment="1" applyProtection="1">
      <alignment horizontal="center"/>
      <protection locked="0"/>
    </xf>
    <xf numFmtId="49" fontId="5" fillId="0" borderId="54" xfId="26" applyNumberFormat="1" applyFont="1" applyBorder="1" applyAlignment="1" applyProtection="1">
      <alignment horizontal="center"/>
      <protection locked="0"/>
    </xf>
    <xf numFmtId="49" fontId="5" fillId="0" borderId="103" xfId="26" applyNumberFormat="1" applyFont="1" applyBorder="1" applyAlignment="1" applyProtection="1">
      <alignment horizontal="center"/>
      <protection locked="0"/>
    </xf>
    <xf numFmtId="0" fontId="5" fillId="0" borderId="6" xfId="26" applyFont="1" applyFill="1" applyBorder="1" applyAlignment="1" applyProtection="1">
      <alignment horizontal="center"/>
      <protection locked="0"/>
    </xf>
    <xf numFmtId="0" fontId="5" fillId="0" borderId="1" xfId="26" applyFont="1" applyFill="1" applyBorder="1" applyAlignment="1" applyProtection="1">
      <alignment horizontal="center"/>
      <protection locked="0"/>
    </xf>
    <xf numFmtId="0" fontId="5" fillId="0" borderId="7" xfId="26" applyFont="1" applyFill="1" applyBorder="1" applyAlignment="1" applyProtection="1">
      <alignment horizontal="center"/>
      <protection locked="0"/>
    </xf>
    <xf numFmtId="0" fontId="3" fillId="0" borderId="6" xfId="15" applyBorder="1" applyAlignment="1" applyProtection="1">
      <alignment horizontal="center"/>
      <protection locked="0"/>
    </xf>
    <xf numFmtId="0" fontId="21" fillId="0" borderId="1" xfId="16" applyFont="1" applyBorder="1" applyAlignment="1" applyProtection="1">
      <alignment horizontal="center"/>
      <protection locked="0"/>
    </xf>
    <xf numFmtId="0" fontId="21" fillId="0" borderId="7" xfId="16" applyFont="1" applyBorder="1" applyAlignment="1" applyProtection="1">
      <alignment horizontal="center"/>
      <protection locked="0"/>
    </xf>
    <xf numFmtId="0" fontId="5" fillId="0" borderId="8" xfId="26" applyFont="1" applyBorder="1" applyAlignment="1" applyProtection="1">
      <alignment horizontal="center"/>
      <protection locked="0"/>
    </xf>
    <xf numFmtId="0" fontId="5" fillId="0" borderId="2" xfId="26" applyFont="1" applyBorder="1" applyAlignment="1" applyProtection="1">
      <alignment horizontal="center"/>
      <protection locked="0"/>
    </xf>
    <xf numFmtId="0" fontId="5" fillId="0" borderId="9" xfId="26" applyFont="1" applyBorder="1" applyAlignment="1" applyProtection="1">
      <alignment horizontal="center"/>
      <protection locked="0"/>
    </xf>
    <xf numFmtId="0" fontId="7" fillId="3" borderId="6" xfId="26" applyFont="1" applyFill="1" applyBorder="1" applyAlignment="1" applyProtection="1">
      <alignment horizontal="left"/>
      <protection/>
    </xf>
    <xf numFmtId="0" fontId="7" fillId="3" borderId="100" xfId="26" applyFont="1" applyFill="1" applyBorder="1" applyAlignment="1" applyProtection="1">
      <alignment horizontal="left"/>
      <protection/>
    </xf>
    <xf numFmtId="0" fontId="7" fillId="3" borderId="101" xfId="26" applyFont="1" applyFill="1" applyBorder="1" applyAlignment="1" applyProtection="1">
      <alignment horizontal="left"/>
      <protection/>
    </xf>
    <xf numFmtId="0" fontId="5" fillId="0" borderId="95" xfId="26" applyFont="1" applyFill="1" applyBorder="1" applyAlignment="1" applyProtection="1">
      <alignment horizontal="center"/>
      <protection locked="0"/>
    </xf>
    <xf numFmtId="0" fontId="5" fillId="0" borderId="96" xfId="26" applyFont="1" applyFill="1" applyBorder="1" applyAlignment="1" applyProtection="1">
      <alignment horizontal="center"/>
      <protection locked="0"/>
    </xf>
    <xf numFmtId="0" fontId="5" fillId="0" borderId="97" xfId="26" applyFont="1" applyFill="1" applyBorder="1" applyAlignment="1" applyProtection="1">
      <alignment horizontal="center"/>
      <protection locked="0"/>
    </xf>
    <xf numFmtId="0" fontId="7" fillId="4" borderId="10" xfId="26" applyFont="1" applyFill="1" applyBorder="1" applyAlignment="1" applyProtection="1">
      <alignment horizontal="center"/>
      <protection locked="0"/>
    </xf>
    <xf numFmtId="0" fontId="7" fillId="4" borderId="11" xfId="26" applyFont="1" applyFill="1" applyBorder="1" applyAlignment="1" applyProtection="1">
      <alignment horizontal="center"/>
      <protection locked="0"/>
    </xf>
    <xf numFmtId="0" fontId="7" fillId="4" borderId="12" xfId="26" applyFont="1" applyFill="1" applyBorder="1" applyAlignment="1" applyProtection="1">
      <alignment horizontal="center"/>
      <protection locked="0"/>
    </xf>
    <xf numFmtId="0" fontId="7" fillId="3" borderId="3" xfId="26" applyFont="1" applyFill="1" applyBorder="1" applyAlignment="1" applyProtection="1">
      <alignment horizontal="left"/>
      <protection/>
    </xf>
    <xf numFmtId="0" fontId="7" fillId="3" borderId="95" xfId="26" applyFont="1" applyFill="1" applyBorder="1" applyAlignment="1" applyProtection="1">
      <alignment horizontal="center" vertical="center" wrapText="1"/>
      <protection/>
    </xf>
    <xf numFmtId="0" fontId="7" fillId="3" borderId="96" xfId="26" applyFont="1" applyFill="1" applyBorder="1" applyAlignment="1" applyProtection="1">
      <alignment horizontal="center" vertical="center" wrapText="1"/>
      <protection/>
    </xf>
    <xf numFmtId="0" fontId="7" fillId="3" borderId="97" xfId="26" applyFont="1" applyFill="1" applyBorder="1" applyAlignment="1" applyProtection="1">
      <alignment horizontal="center" vertical="center" wrapText="1"/>
      <protection/>
    </xf>
    <xf numFmtId="0" fontId="7" fillId="3" borderId="16" xfId="26" applyFont="1" applyFill="1" applyBorder="1" applyAlignment="1" applyProtection="1">
      <alignment horizontal="left"/>
      <protection/>
    </xf>
    <xf numFmtId="0" fontId="7" fillId="3" borderId="15" xfId="26" applyFont="1" applyFill="1" applyBorder="1" applyAlignment="1" applyProtection="1">
      <alignment horizontal="left"/>
      <protection/>
    </xf>
    <xf numFmtId="0" fontId="7" fillId="3" borderId="22" xfId="26" applyFont="1" applyFill="1" applyBorder="1" applyAlignment="1" applyProtection="1">
      <alignment horizontal="left"/>
      <protection/>
    </xf>
    <xf numFmtId="0" fontId="7" fillId="0" borderId="10" xfId="26" applyFont="1" applyBorder="1" applyAlignment="1" applyProtection="1">
      <alignment horizontal="center" wrapText="1"/>
      <protection locked="0"/>
    </xf>
    <xf numFmtId="0" fontId="7" fillId="0" borderId="11" xfId="26" applyFont="1" applyBorder="1" applyAlignment="1" applyProtection="1">
      <alignment horizontal="center" wrapText="1"/>
      <protection locked="0"/>
    </xf>
    <xf numFmtId="0" fontId="7" fillId="0" borderId="12" xfId="26" applyFont="1" applyBorder="1" applyAlignment="1" applyProtection="1">
      <alignment horizontal="center" wrapText="1"/>
      <protection locked="0"/>
    </xf>
    <xf numFmtId="0" fontId="7" fillId="3" borderId="99" xfId="26" applyFont="1" applyFill="1" applyBorder="1" applyAlignment="1" applyProtection="1">
      <alignment horizontal="left"/>
      <protection/>
    </xf>
    <xf numFmtId="49" fontId="7" fillId="4" borderId="19" xfId="20" applyNumberFormat="1" applyFont="1" applyFill="1" applyBorder="1" applyAlignment="1" applyProtection="1">
      <alignment horizontal="center" vertical="center" wrapText="1"/>
      <protection/>
    </xf>
    <xf numFmtId="49" fontId="7" fillId="4" borderId="23" xfId="20" applyNumberFormat="1" applyFont="1" applyFill="1" applyBorder="1" applyAlignment="1" applyProtection="1">
      <alignment horizontal="center" vertical="center" wrapText="1"/>
      <protection/>
    </xf>
    <xf numFmtId="49" fontId="7" fillId="4" borderId="25" xfId="20" applyNumberFormat="1" applyFont="1" applyFill="1" applyBorder="1" applyAlignment="1" applyProtection="1">
      <alignment horizontal="center" vertical="center" wrapText="1"/>
      <protection/>
    </xf>
    <xf numFmtId="0" fontId="14" fillId="0" borderId="13" xfId="28" applyNumberFormat="1" applyFont="1" applyFill="1" applyBorder="1" applyAlignment="1" applyProtection="1">
      <alignment horizontal="center" vertical="center" wrapText="1"/>
      <protection/>
    </xf>
    <xf numFmtId="0" fontId="14" fillId="0" borderId="70" xfId="28" applyNumberFormat="1" applyFont="1" applyFill="1" applyBorder="1" applyAlignment="1" applyProtection="1">
      <alignment horizontal="center" vertical="center" wrapText="1"/>
      <protection/>
    </xf>
    <xf numFmtId="164" fontId="7" fillId="0" borderId="97" xfId="21" applyNumberFormat="1" applyFont="1" applyFill="1" applyBorder="1" applyAlignment="1" applyProtection="1">
      <alignment horizontal="center" vertical="center" wrapText="1"/>
      <protection/>
    </xf>
    <xf numFmtId="164" fontId="7" fillId="0" borderId="9" xfId="21" applyNumberFormat="1" applyFont="1" applyFill="1" applyBorder="1" applyAlignment="1" applyProtection="1">
      <alignment horizontal="center" vertical="center" wrapText="1"/>
      <protection/>
    </xf>
    <xf numFmtId="164" fontId="7" fillId="2" borderId="96" xfId="21" applyNumberFormat="1" applyFont="1" applyFill="1" applyBorder="1" applyAlignment="1" applyProtection="1">
      <alignment horizontal="center" vertical="center" wrapText="1"/>
      <protection/>
    </xf>
    <xf numFmtId="164" fontId="7" fillId="2" borderId="2" xfId="21" applyNumberFormat="1" applyFont="1" applyFill="1" applyBorder="1" applyAlignment="1" applyProtection="1">
      <alignment horizontal="center" vertical="center" wrapText="1"/>
      <protection/>
    </xf>
    <xf numFmtId="0" fontId="14" fillId="0" borderId="69" xfId="28" applyNumberFormat="1" applyFont="1" applyFill="1" applyBorder="1" applyAlignment="1" applyProtection="1">
      <alignment horizontal="center" vertical="center" wrapText="1"/>
      <protection/>
    </xf>
    <xf numFmtId="0" fontId="14" fillId="0" borderId="71" xfId="28" applyNumberFormat="1" applyFont="1" applyFill="1" applyBorder="1" applyAlignment="1" applyProtection="1">
      <alignment horizontal="center" vertical="center" wrapText="1"/>
      <protection/>
    </xf>
    <xf numFmtId="0" fontId="23" fillId="0" borderId="100" xfId="28" applyNumberFormat="1" applyFont="1" applyFill="1" applyBorder="1" applyAlignment="1" applyProtection="1">
      <alignment horizontal="left" vertical="center" wrapText="1"/>
      <protection/>
    </xf>
    <xf numFmtId="49" fontId="7" fillId="2" borderId="95" xfId="21" applyNumberFormat="1" applyFont="1" applyFill="1" applyBorder="1" applyAlignment="1" applyProtection="1">
      <alignment horizontal="center" vertical="center" wrapText="1"/>
      <protection/>
    </xf>
    <xf numFmtId="49" fontId="7" fillId="2" borderId="8" xfId="21" applyNumberFormat="1" applyFont="1" applyFill="1" applyBorder="1" applyAlignment="1" applyProtection="1">
      <alignment horizontal="center" vertical="center" wrapText="1"/>
      <protection/>
    </xf>
    <xf numFmtId="0" fontId="23" fillId="0" borderId="13" xfId="28" applyNumberFormat="1" applyFont="1" applyFill="1" applyBorder="1" applyAlignment="1" applyProtection="1">
      <alignment horizontal="center" vertical="top" wrapText="1"/>
      <protection/>
    </xf>
    <xf numFmtId="0" fontId="23" fillId="0" borderId="70" xfId="28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24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62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9" fillId="0" borderId="6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9" fillId="0" borderId="6" xfId="0" applyFont="1" applyBorder="1" applyAlignment="1">
      <alignment horizontal="justify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6" xfId="27" applyFont="1" applyFill="1" applyBorder="1" applyAlignment="1" applyProtection="1">
      <alignment horizontal="left" wrapText="1"/>
      <protection/>
    </xf>
    <xf numFmtId="0" fontId="5" fillId="0" borderId="1" xfId="27" applyFont="1" applyFill="1" applyBorder="1" applyAlignment="1" applyProtection="1">
      <alignment horizontal="left" wrapText="1"/>
      <protection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27" applyFont="1" applyFill="1" applyBorder="1" applyAlignment="1" applyProtection="1">
      <alignment horizontal="left" wrapText="1"/>
      <protection/>
    </xf>
    <xf numFmtId="0" fontId="5" fillId="0" borderId="2" xfId="27" applyFont="1" applyFill="1" applyBorder="1" applyAlignment="1" applyProtection="1">
      <alignment horizontal="left" wrapText="1"/>
      <protection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16" fillId="0" borderId="0" xfId="0" applyNumberFormat="1" applyFill="1" applyAlignment="1">
      <alignment horizontal="center" vertical="center"/>
    </xf>
    <xf numFmtId="0" fontId="11" fillId="0" borderId="1" xfId="0" applyNumberFormat="1" applyFont="1" applyFill="1" applyAlignment="1">
      <alignment horizontal="center" vertical="center"/>
    </xf>
    <xf numFmtId="0" fontId="11" fillId="0" borderId="47" xfId="0" applyNumberFormat="1" applyFont="1" applyFill="1" applyAlignment="1">
      <alignment horizontal="left" wrapText="1"/>
    </xf>
    <xf numFmtId="0" fontId="11" fillId="0" borderId="1" xfId="0" applyNumberFormat="1" applyFont="1" applyFill="1" applyAlignment="1">
      <alignment horizontal="center"/>
    </xf>
    <xf numFmtId="0" fontId="11" fillId="0" borderId="25" xfId="0" applyNumberFormat="1" applyFont="1" applyFill="1" applyAlignment="1">
      <alignment horizontal="center" vertical="center"/>
    </xf>
    <xf numFmtId="0" fontId="11" fillId="0" borderId="47" xfId="0" applyFont="1" applyFill="1" applyAlignment="1">
      <alignment horizontal="left"/>
    </xf>
    <xf numFmtId="0" fontId="11" fillId="0" borderId="104" xfId="0" applyNumberFormat="1" applyFont="1" applyFill="1" applyAlignment="1">
      <alignment horizontal="center"/>
    </xf>
    <xf numFmtId="0" fontId="11" fillId="0" borderId="105" xfId="0" applyNumberFormat="1" applyFont="1" applyFill="1" applyAlignment="1">
      <alignment horizontal="center"/>
    </xf>
    <xf numFmtId="0" fontId="12" fillId="0" borderId="106" xfId="0" applyNumberFormat="1" applyFont="1" applyFill="1" applyAlignment="1">
      <alignment horizontal="right" vertical="center"/>
    </xf>
    <xf numFmtId="0" fontId="12" fillId="0" borderId="107" xfId="0" applyNumberFormat="1" applyFont="1" applyFill="1" applyAlignment="1">
      <alignment horizontal="right" vertical="center"/>
    </xf>
    <xf numFmtId="173" fontId="12" fillId="0" borderId="1" xfId="0" applyNumberFormat="1" applyFont="1" applyFill="1" applyAlignment="1">
      <alignment horizontal="right" vertical="center"/>
    </xf>
    <xf numFmtId="173" fontId="12" fillId="0" borderId="7" xfId="0" applyNumberFormat="1" applyFont="1" applyFill="1" applyAlignment="1">
      <alignment horizontal="right" vertical="center"/>
    </xf>
    <xf numFmtId="174" fontId="12" fillId="0" borderId="1" xfId="0" applyNumberFormat="1" applyFont="1" applyFill="1" applyAlignment="1">
      <alignment horizontal="right" vertical="center"/>
    </xf>
    <xf numFmtId="174" fontId="12" fillId="0" borderId="7" xfId="0" applyNumberFormat="1" applyFont="1" applyFill="1" applyAlignment="1">
      <alignment horizontal="right" vertical="center"/>
    </xf>
    <xf numFmtId="0" fontId="12" fillId="0" borderId="1" xfId="0" applyNumberFormat="1" applyFont="1" applyFill="1" applyAlignment="1">
      <alignment horizontal="right" vertical="center"/>
    </xf>
    <xf numFmtId="0" fontId="12" fillId="0" borderId="7" xfId="0" applyNumberFormat="1" applyFont="1" applyFill="1" applyAlignment="1">
      <alignment horizontal="right" vertical="center"/>
    </xf>
    <xf numFmtId="0" fontId="11" fillId="0" borderId="107" xfId="0" applyNumberFormat="1" applyFont="1" applyFill="1" applyAlignment="1">
      <alignment horizontal="right"/>
    </xf>
    <xf numFmtId="173" fontId="11" fillId="0" borderId="1" xfId="0" applyNumberFormat="1" applyFont="1" applyFill="1" applyAlignment="1">
      <alignment horizontal="right" vertical="center"/>
    </xf>
    <xf numFmtId="173" fontId="11" fillId="0" borderId="7" xfId="0" applyNumberFormat="1" applyFont="1" applyFill="1" applyAlignment="1">
      <alignment horizontal="right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108" xfId="0" applyBorder="1" applyAlignment="1">
      <alignment wrapText="1"/>
    </xf>
    <xf numFmtId="0" fontId="0" fillId="0" borderId="109" xfId="0" applyFont="1" applyFill="1" applyAlignment="1">
      <alignment horizontal="left"/>
    </xf>
    <xf numFmtId="0" fontId="0" fillId="0" borderId="110" xfId="0" applyFont="1" applyFill="1" applyAlignment="1">
      <alignment horizontal="left"/>
    </xf>
    <xf numFmtId="173" fontId="12" fillId="0" borderId="106" xfId="0" applyNumberFormat="1" applyFont="1" applyFill="1" applyAlignment="1">
      <alignment horizontal="right" vertical="center"/>
    </xf>
    <xf numFmtId="173" fontId="12" fillId="0" borderId="107" xfId="0" applyNumberFormat="1" applyFont="1" applyFill="1" applyAlignment="1">
      <alignment horizontal="right" vertical="center"/>
    </xf>
    <xf numFmtId="0" fontId="12" fillId="0" borderId="111" xfId="0" applyNumberFormat="1" applyFont="1" applyFill="1" applyAlignment="1">
      <alignment horizontal="right" vertical="center"/>
    </xf>
    <xf numFmtId="0" fontId="12" fillId="0" borderId="112" xfId="0" applyNumberFormat="1" applyFont="1" applyFill="1" applyAlignment="1">
      <alignment horizontal="right" vertical="center"/>
    </xf>
    <xf numFmtId="0" fontId="12" fillId="0" borderId="112" xfId="0" applyNumberFormat="1" applyFont="1" applyFill="1" applyAlignment="1">
      <alignment horizontal="left" wrapText="1"/>
    </xf>
    <xf numFmtId="0" fontId="11" fillId="0" borderId="112" xfId="0" applyNumberFormat="1" applyFont="1" applyFill="1" applyAlignment="1">
      <alignment horizontal="right"/>
    </xf>
    <xf numFmtId="0" fontId="11" fillId="0" borderId="107" xfId="0" applyNumberFormat="1" applyFont="1" applyFill="1" applyAlignment="1">
      <alignment horizontal="left"/>
    </xf>
    <xf numFmtId="173" fontId="11" fillId="0" borderId="2" xfId="0" applyNumberFormat="1" applyFont="1" applyFill="1" applyAlignment="1">
      <alignment horizontal="right" vertical="center"/>
    </xf>
    <xf numFmtId="173" fontId="11" fillId="0" borderId="9" xfId="0" applyNumberFormat="1" applyFont="1" applyFill="1" applyAlignment="1">
      <alignment horizontal="right" vertical="center"/>
    </xf>
    <xf numFmtId="0" fontId="12" fillId="0" borderId="37" xfId="0" applyNumberFormat="1" applyFont="1" applyFill="1" applyAlignment="1">
      <alignment horizontal="left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174" fontId="11" fillId="0" borderId="1" xfId="0" applyNumberFormat="1" applyFont="1" applyFill="1" applyAlignment="1">
      <alignment horizontal="right" vertical="center"/>
    </xf>
    <xf numFmtId="174" fontId="11" fillId="0" borderId="7" xfId="0" applyNumberFormat="1" applyFont="1" applyFill="1" applyAlignment="1">
      <alignment horizontal="right" vertical="center"/>
    </xf>
    <xf numFmtId="174" fontId="12" fillId="0" borderId="107" xfId="0" applyNumberFormat="1" applyFont="1" applyFill="1" applyAlignment="1">
      <alignment horizontal="right" vertical="center"/>
    </xf>
    <xf numFmtId="0" fontId="7" fillId="0" borderId="1" xfId="0" applyNumberFormat="1" applyFont="1" applyFill="1" applyAlignment="1">
      <alignment horizontal="center" vertical="center" wrapText="1"/>
    </xf>
    <xf numFmtId="0" fontId="12" fillId="0" borderId="1" xfId="0" applyNumberFormat="1" applyFont="1" applyFill="1" applyAlignment="1">
      <alignment horizontal="left" vertical="center"/>
    </xf>
    <xf numFmtId="0" fontId="12" fillId="0" borderId="7" xfId="0" applyNumberFormat="1" applyFont="1" applyFill="1" applyAlignment="1">
      <alignment horizontal="left" wrapText="1"/>
    </xf>
    <xf numFmtId="0" fontId="12" fillId="0" borderId="7" xfId="0" applyNumberFormat="1" applyFont="1" applyFill="1" applyAlignment="1">
      <alignment horizontal="left" vertical="center" wrapText="1"/>
    </xf>
    <xf numFmtId="0" fontId="12" fillId="0" borderId="30" xfId="0" applyNumberFormat="1" applyFont="1" applyFill="1" applyAlignment="1">
      <alignment horizontal="center" vertical="center"/>
    </xf>
    <xf numFmtId="0" fontId="12" fillId="0" borderId="109" xfId="0" applyNumberFormat="1" applyFont="1" applyFill="1" applyAlignment="1">
      <alignment horizontal="right" vertical="center"/>
    </xf>
    <xf numFmtId="174" fontId="12" fillId="0" borderId="110" xfId="0" applyNumberFormat="1" applyFont="1" applyFill="1" applyAlignment="1">
      <alignment horizontal="right" vertical="center"/>
    </xf>
    <xf numFmtId="174" fontId="12" fillId="0" borderId="109" xfId="0" applyNumberFormat="1" applyFont="1" applyFill="1" applyAlignment="1">
      <alignment horizontal="right" vertical="center"/>
    </xf>
    <xf numFmtId="0" fontId="12" fillId="0" borderId="47" xfId="0" applyNumberFormat="1" applyFont="1" applyFill="1" applyAlignment="1">
      <alignment horizontal="center"/>
    </xf>
    <xf numFmtId="0" fontId="11" fillId="0" borderId="1" xfId="0" applyNumberFormat="1" applyFont="1" applyFill="1" applyAlignment="1">
      <alignment horizontal="center" wrapText="1"/>
    </xf>
    <xf numFmtId="0" fontId="11" fillId="0" borderId="1" xfId="0" applyNumberFormat="1" applyFont="1" applyFill="1" applyAlignment="1">
      <alignment horizontal="center" vertical="center" wrapText="1"/>
    </xf>
    <xf numFmtId="0" fontId="11" fillId="0" borderId="25" xfId="0" applyNumberFormat="1" applyFont="1" applyFill="1" applyAlignment="1">
      <alignment horizontal="center" vertical="center" wrapText="1"/>
    </xf>
    <xf numFmtId="0" fontId="12" fillId="0" borderId="39" xfId="0" applyNumberFormat="1" applyFont="1" applyFill="1" applyAlignment="1">
      <alignment horizontal="left" wrapText="1"/>
    </xf>
    <xf numFmtId="173" fontId="12" fillId="0" borderId="106" xfId="0" applyNumberFormat="1" applyFont="1" applyFill="1" applyAlignment="1">
      <alignment horizontal="right"/>
    </xf>
    <xf numFmtId="173" fontId="12" fillId="0" borderId="107" xfId="0" applyNumberFormat="1" applyFont="1" applyFill="1" applyAlignment="1">
      <alignment horizontal="right"/>
    </xf>
    <xf numFmtId="0" fontId="12" fillId="0" borderId="25" xfId="0" applyNumberFormat="1" applyFont="1" applyFill="1" applyAlignment="1">
      <alignment horizontal="left" wrapText="1"/>
    </xf>
    <xf numFmtId="0" fontId="12" fillId="0" borderId="106" xfId="0" applyNumberFormat="1" applyFont="1" applyFill="1" applyAlignment="1">
      <alignment horizontal="right"/>
    </xf>
    <xf numFmtId="0" fontId="12" fillId="0" borderId="107" xfId="0" applyNumberFormat="1" applyFont="1" applyFill="1" applyAlignment="1">
      <alignment horizontal="right"/>
    </xf>
    <xf numFmtId="0" fontId="11" fillId="0" borderId="30" xfId="0" applyNumberFormat="1" applyFont="1" applyFill="1" applyAlignment="1">
      <alignment horizontal="left" wrapText="1"/>
    </xf>
    <xf numFmtId="0" fontId="12" fillId="0" borderId="111" xfId="0" applyNumberFormat="1" applyFont="1" applyFill="1" applyAlignment="1">
      <alignment horizontal="right"/>
    </xf>
    <xf numFmtId="0" fontId="12" fillId="0" borderId="112" xfId="0" applyNumberFormat="1" applyFont="1" applyFill="1" applyAlignment="1">
      <alignment horizontal="right"/>
    </xf>
    <xf numFmtId="174" fontId="12" fillId="0" borderId="107" xfId="0" applyNumberFormat="1" applyFont="1" applyFill="1" applyAlignment="1">
      <alignment horizontal="right"/>
    </xf>
    <xf numFmtId="174" fontId="12" fillId="0" borderId="106" xfId="0" applyNumberFormat="1" applyFont="1" applyFill="1" applyAlignment="1">
      <alignment horizontal="right"/>
    </xf>
    <xf numFmtId="0" fontId="11" fillId="0" borderId="25" xfId="0" applyNumberFormat="1" applyFont="1" applyFill="1" applyAlignment="1">
      <alignment horizontal="left" wrapText="1"/>
    </xf>
    <xf numFmtId="0" fontId="12" fillId="0" borderId="30" xfId="0" applyNumberFormat="1" applyFont="1" applyFill="1" applyAlignment="1">
      <alignment horizontal="left" wrapText="1"/>
    </xf>
    <xf numFmtId="0" fontId="12" fillId="0" borderId="113" xfId="0" applyNumberFormat="1" applyFont="1" applyFill="1" applyAlignment="1">
      <alignment horizontal="right"/>
    </xf>
    <xf numFmtId="0" fontId="12" fillId="0" borderId="114" xfId="0" applyNumberFormat="1" applyFont="1" applyFill="1" applyAlignment="1">
      <alignment horizontal="right"/>
    </xf>
    <xf numFmtId="0" fontId="12" fillId="0" borderId="1" xfId="0" applyNumberFormat="1" applyFont="1" applyFill="1" applyAlignment="1">
      <alignment horizontal="left" wrapText="1"/>
    </xf>
    <xf numFmtId="0" fontId="12" fillId="0" borderId="96" xfId="0" applyNumberFormat="1" applyFont="1" applyFill="1" applyAlignment="1">
      <alignment horizontal="right"/>
    </xf>
    <xf numFmtId="174" fontId="12" fillId="0" borderId="96" xfId="0" applyNumberFormat="1" applyFont="1" applyFill="1" applyAlignment="1">
      <alignment horizontal="right"/>
    </xf>
    <xf numFmtId="0" fontId="12" fillId="0" borderId="97" xfId="0" applyNumberFormat="1" applyFont="1" applyFill="1" applyAlignment="1">
      <alignment horizontal="right"/>
    </xf>
    <xf numFmtId="174" fontId="12" fillId="0" borderId="7" xfId="0" applyNumberFormat="1" applyFont="1" applyFill="1" applyAlignment="1">
      <alignment horizontal="right"/>
    </xf>
    <xf numFmtId="0" fontId="12" fillId="0" borderId="1" xfId="0" applyNumberFormat="1" applyFont="1" applyFill="1" applyAlignment="1">
      <alignment horizontal="right"/>
    </xf>
    <xf numFmtId="0" fontId="12" fillId="0" borderId="7" xfId="0" applyNumberFormat="1" applyFont="1" applyFill="1" applyAlignment="1">
      <alignment horizontal="right"/>
    </xf>
    <xf numFmtId="174" fontId="12" fillId="0" borderId="1" xfId="0" applyNumberFormat="1" applyFont="1" applyFill="1" applyAlignment="1">
      <alignment horizontal="right"/>
    </xf>
    <xf numFmtId="0" fontId="12" fillId="0" borderId="1" xfId="0" applyNumberFormat="1" applyFont="1" applyFill="1" applyAlignment="1">
      <alignment horizontal="center" vertical="center"/>
    </xf>
    <xf numFmtId="0" fontId="12" fillId="0" borderId="109" xfId="0" applyNumberFormat="1" applyFont="1" applyFill="1" applyAlignment="1">
      <alignment horizontal="right"/>
    </xf>
    <xf numFmtId="0" fontId="12" fillId="0" borderId="110" xfId="0" applyNumberFormat="1" applyFont="1" applyFill="1" applyAlignment="1">
      <alignment horizontal="right"/>
    </xf>
    <xf numFmtId="0" fontId="12" fillId="0" borderId="0" xfId="0" applyNumberFormat="1" applyFill="1" applyAlignment="1">
      <alignment horizontal="center"/>
    </xf>
    <xf numFmtId="0" fontId="16" fillId="0" borderId="0" xfId="0" applyNumberFormat="1" applyFill="1" applyAlignment="1">
      <alignment horizontal="center" vertical="center" wrapText="1"/>
    </xf>
    <xf numFmtId="0" fontId="11" fillId="0" borderId="0" xfId="0" applyNumberFormat="1" applyFill="1" applyAlignment="1">
      <alignment horizontal="left" wrapText="1"/>
    </xf>
    <xf numFmtId="0" fontId="12" fillId="0" borderId="1" xfId="0" applyNumberFormat="1" applyFont="1" applyFill="1" applyAlignment="1">
      <alignment horizontal="center" vertical="top" wrapText="1"/>
    </xf>
    <xf numFmtId="0" fontId="12" fillId="0" borderId="25" xfId="0" applyNumberFormat="1" applyFont="1" applyFill="1" applyAlignment="1">
      <alignment horizontal="center" vertical="top" wrapText="1"/>
    </xf>
    <xf numFmtId="0" fontId="0" fillId="0" borderId="1" xfId="0" applyNumberFormat="1" applyFont="1" applyFill="1" applyAlignment="1">
      <alignment horizontal="center" vertical="top"/>
    </xf>
    <xf numFmtId="0" fontId="12" fillId="0" borderId="17" xfId="0" applyNumberFormat="1" applyFont="1" applyFill="1" applyAlignment="1">
      <alignment horizontal="left" wrapText="1"/>
    </xf>
    <xf numFmtId="173" fontId="12" fillId="0" borderId="96" xfId="0" applyNumberFormat="1" applyFont="1" applyFill="1" applyAlignment="1">
      <alignment horizontal="right"/>
    </xf>
    <xf numFmtId="173" fontId="12" fillId="0" borderId="97" xfId="0" applyNumberFormat="1" applyFont="1" applyFill="1" applyAlignment="1">
      <alignment horizontal="right"/>
    </xf>
    <xf numFmtId="0" fontId="11" fillId="0" borderId="56" xfId="0" applyNumberFormat="1" applyFont="1" applyFill="1" applyAlignment="1">
      <alignment horizontal="center"/>
    </xf>
    <xf numFmtId="175" fontId="12" fillId="0" borderId="3" xfId="0" applyNumberFormat="1" applyFont="1" applyFill="1" applyAlignment="1">
      <alignment horizontal="center"/>
    </xf>
    <xf numFmtId="0" fontId="12" fillId="0" borderId="59" xfId="0" applyNumberFormat="1" applyFont="1" applyFill="1" applyAlignment="1">
      <alignment horizontal="center"/>
    </xf>
    <xf numFmtId="0" fontId="12" fillId="0" borderId="59" xfId="0" applyNumberFormat="1" applyFont="1" applyFill="1" applyAlignment="1">
      <alignment horizontal="right"/>
    </xf>
    <xf numFmtId="0" fontId="12" fillId="0" borderId="115" xfId="0" applyNumberFormat="1" applyFont="1" applyFill="1" applyAlignment="1">
      <alignment horizontal="right"/>
    </xf>
    <xf numFmtId="0" fontId="12" fillId="0" borderId="1" xfId="0" applyNumberFormat="1" applyFont="1" applyFill="1" applyAlignment="1">
      <alignment horizontal="center"/>
    </xf>
    <xf numFmtId="173" fontId="12" fillId="0" borderId="1" xfId="0" applyNumberFormat="1" applyFont="1" applyFill="1" applyAlignment="1">
      <alignment horizontal="right"/>
    </xf>
    <xf numFmtId="173" fontId="12" fillId="0" borderId="7" xfId="0" applyNumberFormat="1" applyFont="1" applyFill="1" applyAlignment="1">
      <alignment horizontal="right"/>
    </xf>
    <xf numFmtId="0" fontId="12" fillId="0" borderId="47" xfId="0" applyNumberFormat="1" applyFont="1" applyFill="1" applyAlignment="1">
      <alignment horizontal="left" wrapText="1"/>
    </xf>
    <xf numFmtId="0" fontId="12" fillId="0" borderId="72" xfId="0" applyNumberFormat="1" applyFont="1" applyFill="1" applyAlignment="1">
      <alignment horizontal="left" wrapText="1"/>
    </xf>
    <xf numFmtId="0" fontId="12" fillId="0" borderId="106" xfId="0" applyNumberFormat="1" applyFont="1" applyFill="1" applyAlignment="1">
      <alignment horizontal="center"/>
    </xf>
    <xf numFmtId="0" fontId="12" fillId="0" borderId="2" xfId="0" applyNumberFormat="1" applyFont="1" applyFill="1" applyAlignment="1">
      <alignment horizontal="center"/>
    </xf>
    <xf numFmtId="0" fontId="12" fillId="0" borderId="2" xfId="0" applyNumberFormat="1" applyFont="1" applyFill="1" applyAlignment="1">
      <alignment horizontal="right"/>
    </xf>
    <xf numFmtId="0" fontId="12" fillId="0" borderId="9" xfId="0" applyNumberFormat="1" applyFont="1" applyFill="1" applyAlignment="1">
      <alignment horizontal="right"/>
    </xf>
    <xf numFmtId="173" fontId="12" fillId="0" borderId="2" xfId="0" applyNumberFormat="1" applyFont="1" applyFill="1" applyAlignment="1">
      <alignment horizontal="right"/>
    </xf>
    <xf numFmtId="173" fontId="12" fillId="0" borderId="9" xfId="0" applyNumberFormat="1" applyFont="1" applyFill="1" applyAlignment="1">
      <alignment horizontal="right"/>
    </xf>
    <xf numFmtId="174" fontId="12" fillId="0" borderId="2" xfId="0" applyNumberFormat="1" applyFont="1" applyFill="1" applyAlignment="1">
      <alignment horizontal="right"/>
    </xf>
    <xf numFmtId="0" fontId="12" fillId="0" borderId="56" xfId="0" applyNumberFormat="1" applyFont="1" applyFill="1" applyAlignment="1">
      <alignment horizontal="left" wrapText="1"/>
    </xf>
    <xf numFmtId="1" fontId="12" fillId="0" borderId="58" xfId="0" applyNumberFormat="1" applyFont="1" applyFill="1" applyAlignment="1">
      <alignment horizontal="center"/>
    </xf>
    <xf numFmtId="0" fontId="12" fillId="0" borderId="4" xfId="0" applyNumberFormat="1" applyFont="1" applyFill="1" applyAlignment="1">
      <alignment horizontal="right"/>
    </xf>
    <xf numFmtId="0" fontId="12" fillId="0" borderId="5" xfId="0" applyNumberFormat="1" applyFont="1" applyFill="1" applyAlignment="1">
      <alignment horizontal="right"/>
    </xf>
    <xf numFmtId="0" fontId="27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12" fillId="0" borderId="17" xfId="0" applyFont="1" applyFill="1" applyAlignment="1">
      <alignment horizontal="left"/>
    </xf>
    <xf numFmtId="174" fontId="12" fillId="0" borderId="4" xfId="0" applyNumberFormat="1" applyFont="1" applyFill="1" applyAlignment="1">
      <alignment horizontal="right"/>
    </xf>
    <xf numFmtId="174" fontId="12" fillId="0" borderId="5" xfId="0" applyNumberFormat="1" applyFont="1" applyFill="1" applyAlignment="1">
      <alignment horizontal="right"/>
    </xf>
    <xf numFmtId="174" fontId="12" fillId="0" borderId="9" xfId="0" applyNumberFormat="1" applyFont="1" applyFill="1" applyAlignment="1">
      <alignment horizontal="right"/>
    </xf>
    <xf numFmtId="173" fontId="12" fillId="0" borderId="70" xfId="0" applyNumberFormat="1" applyFont="1" applyFill="1" applyAlignment="1">
      <alignment horizontal="right"/>
    </xf>
    <xf numFmtId="173" fontId="12" fillId="0" borderId="12" xfId="0" applyNumberFormat="1" applyFont="1" applyFill="1" applyAlignment="1">
      <alignment horizontal="right"/>
    </xf>
    <xf numFmtId="0" fontId="0" fillId="0" borderId="72" xfId="0" applyFont="1" applyFill="1" applyAlignment="1">
      <alignment horizontal="left"/>
    </xf>
    <xf numFmtId="0" fontId="12" fillId="0" borderId="116" xfId="0" applyNumberFormat="1" applyFont="1" applyFill="1" applyAlignment="1">
      <alignment horizontal="right"/>
    </xf>
    <xf numFmtId="0" fontId="12" fillId="0" borderId="117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center" vertical="center" wrapText="1"/>
    </xf>
    <xf numFmtId="0" fontId="12" fillId="0" borderId="1" xfId="0" applyNumberFormat="1" applyFont="1" applyFill="1" applyAlignment="1">
      <alignment horizontal="left" wrapText="1"/>
    </xf>
    <xf numFmtId="0" fontId="11" fillId="0" borderId="1" xfId="0" applyNumberFormat="1" applyFont="1" applyFill="1" applyAlignment="1">
      <alignment horizontal="left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wrapText="1"/>
    </xf>
    <xf numFmtId="0" fontId="12" fillId="0" borderId="106" xfId="0" applyNumberFormat="1" applyFont="1" applyFill="1" applyAlignment="1">
      <alignment horizontal="left" wrapText="1"/>
    </xf>
    <xf numFmtId="2" fontId="11" fillId="0" borderId="28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wrapText="1"/>
    </xf>
    <xf numFmtId="0" fontId="7" fillId="0" borderId="0" xfId="0" applyNumberFormat="1" applyFill="1" applyAlignment="1">
      <alignment horizontal="center" vertical="center" wrapText="1"/>
    </xf>
    <xf numFmtId="0" fontId="12" fillId="0" borderId="25" xfId="0" applyNumberFormat="1" applyFont="1" applyFill="1" applyAlignment="1">
      <alignment horizontal="center" vertical="center" wrapText="1"/>
    </xf>
    <xf numFmtId="0" fontId="12" fillId="0" borderId="1" xfId="0" applyNumberFormat="1" applyFont="1" applyFill="1" applyAlignment="1">
      <alignment horizontal="center" vertical="center" wrapText="1"/>
    </xf>
    <xf numFmtId="0" fontId="12" fillId="0" borderId="103" xfId="0" applyNumberFormat="1" applyFont="1" applyFill="1" applyAlignment="1">
      <alignment horizontal="right" vertical="center"/>
    </xf>
    <xf numFmtId="0" fontId="12" fillId="0" borderId="41" xfId="0" applyNumberFormat="1" applyFont="1" applyFill="1" applyAlignment="1">
      <alignment horizontal="right" vertical="center"/>
    </xf>
    <xf numFmtId="0" fontId="12" fillId="0" borderId="96" xfId="0" applyNumberFormat="1" applyFont="1" applyFill="1" applyAlignment="1">
      <alignment horizontal="right" vertical="center"/>
    </xf>
    <xf numFmtId="0" fontId="12" fillId="0" borderId="77" xfId="0" applyNumberFormat="1" applyFont="1" applyFill="1" applyAlignment="1">
      <alignment horizontal="left" wrapText="1"/>
    </xf>
    <xf numFmtId="0" fontId="12" fillId="0" borderId="0" xfId="0" applyNumberFormat="1" applyFill="1" applyAlignment="1">
      <alignment horizontal="left" wrapText="1"/>
    </xf>
    <xf numFmtId="0" fontId="12" fillId="0" borderId="23" xfId="0" applyNumberFormat="1" applyFont="1" applyFill="1" applyAlignment="1">
      <alignment horizontal="left" wrapText="1"/>
    </xf>
    <xf numFmtId="0" fontId="12" fillId="0" borderId="14" xfId="0" applyFont="1" applyFill="1" applyAlignment="1">
      <alignment horizontal="left"/>
    </xf>
    <xf numFmtId="0" fontId="12" fillId="0" borderId="113" xfId="0" applyNumberFormat="1" applyFont="1" applyFill="1" applyAlignment="1">
      <alignment horizontal="right" vertical="center"/>
    </xf>
    <xf numFmtId="0" fontId="12" fillId="0" borderId="118" xfId="0" applyNumberFormat="1" applyFont="1" applyFill="1" applyAlignment="1">
      <alignment horizontal="right" vertical="center"/>
    </xf>
    <xf numFmtId="0" fontId="12" fillId="0" borderId="14" xfId="0" applyNumberFormat="1" applyFont="1" applyFill="1" applyAlignment="1">
      <alignment horizontal="left" wrapText="1"/>
    </xf>
    <xf numFmtId="0" fontId="12" fillId="0" borderId="1" xfId="0" applyNumberFormat="1" applyFont="1" applyFill="1" applyAlignment="1">
      <alignment horizontal="left" vertical="center" wrapText="1"/>
    </xf>
    <xf numFmtId="0" fontId="12" fillId="0" borderId="97" xfId="0" applyNumberFormat="1" applyFont="1" applyFill="1" applyAlignment="1">
      <alignment horizontal="right" vertical="center"/>
    </xf>
    <xf numFmtId="0" fontId="12" fillId="0" borderId="59" xfId="0" applyNumberFormat="1" applyFont="1" applyFill="1" applyAlignment="1">
      <alignment horizontal="left" vertical="top" wrapText="1"/>
    </xf>
    <xf numFmtId="0" fontId="12" fillId="0" borderId="110" xfId="0" applyNumberFormat="1" applyFont="1" applyFill="1" applyAlignment="1">
      <alignment horizontal="right" vertical="center"/>
    </xf>
    <xf numFmtId="174" fontId="12" fillId="0" borderId="106" xfId="0" applyNumberFormat="1" applyFont="1" applyFill="1" applyAlignment="1">
      <alignment horizontal="right" vertical="center"/>
    </xf>
    <xf numFmtId="173" fontId="12" fillId="0" borderId="41" xfId="0" applyNumberFormat="1" applyFont="1" applyFill="1" applyAlignment="1">
      <alignment horizontal="right" vertical="center"/>
    </xf>
    <xf numFmtId="174" fontId="12" fillId="0" borderId="41" xfId="0" applyNumberFormat="1" applyFont="1" applyFill="1" applyAlignment="1">
      <alignment horizontal="right" vertical="center"/>
    </xf>
    <xf numFmtId="0" fontId="12" fillId="0" borderId="18" xfId="0" applyNumberFormat="1" applyFont="1" applyFill="1" applyAlignment="1">
      <alignment horizontal="left" wrapText="1"/>
    </xf>
    <xf numFmtId="173" fontId="12" fillId="0" borderId="113" xfId="0" applyNumberFormat="1" applyFont="1" applyFill="1" applyAlignment="1">
      <alignment horizontal="right" vertical="center"/>
    </xf>
    <xf numFmtId="173" fontId="12" fillId="0" borderId="118" xfId="0" applyNumberFormat="1" applyFont="1" applyFill="1" applyAlignment="1">
      <alignment horizontal="right" vertical="center"/>
    </xf>
    <xf numFmtId="173" fontId="12" fillId="0" borderId="96" xfId="0" applyNumberFormat="1" applyFont="1" applyFill="1" applyAlignment="1">
      <alignment horizontal="right" vertical="center"/>
    </xf>
    <xf numFmtId="173" fontId="12" fillId="0" borderId="97" xfId="0" applyNumberFormat="1" applyFont="1" applyFill="1" applyAlignment="1">
      <alignment horizontal="right" vertical="center"/>
    </xf>
    <xf numFmtId="0" fontId="12" fillId="0" borderId="4" xfId="0" applyFont="1" applyFill="1" applyAlignment="1">
      <alignment horizontal="left"/>
    </xf>
    <xf numFmtId="0" fontId="12" fillId="0" borderId="4" xfId="0" applyNumberFormat="1" applyFont="1" applyFill="1" applyAlignment="1">
      <alignment horizontal="left" wrapText="1"/>
    </xf>
    <xf numFmtId="0" fontId="12" fillId="0" borderId="114" xfId="0" applyNumberFormat="1" applyFont="1" applyFill="1" applyAlignment="1">
      <alignment horizontal="right" vertical="center"/>
    </xf>
    <xf numFmtId="0" fontId="12" fillId="0" borderId="1" xfId="0" applyNumberFormat="1" applyFont="1" applyFill="1" applyAlignment="1">
      <alignment horizontal="left" vertical="center"/>
    </xf>
    <xf numFmtId="0" fontId="12" fillId="0" borderId="25" xfId="0" applyNumberFormat="1" applyFont="1" applyFill="1" applyAlignment="1">
      <alignment horizontal="left" vertical="top" wrapText="1"/>
    </xf>
    <xf numFmtId="0" fontId="12" fillId="0" borderId="6" xfId="0" applyNumberFormat="1" applyFont="1" applyFill="1" applyAlignment="1">
      <alignment horizontal="right" vertical="center"/>
    </xf>
    <xf numFmtId="0" fontId="12" fillId="0" borderId="8" xfId="0" applyNumberFormat="1" applyFont="1" applyFill="1" applyAlignment="1">
      <alignment horizontal="right" vertical="center"/>
    </xf>
    <xf numFmtId="0" fontId="12" fillId="0" borderId="9" xfId="0" applyNumberFormat="1" applyFont="1" applyFill="1" applyAlignment="1">
      <alignment horizontal="right" vertical="center"/>
    </xf>
    <xf numFmtId="0" fontId="12" fillId="0" borderId="11" xfId="0" applyNumberFormat="1" applyFont="1" applyFill="1" applyAlignment="1">
      <alignment horizontal="right" vertical="center"/>
    </xf>
    <xf numFmtId="0" fontId="12" fillId="0" borderId="12" xfId="0" applyNumberFormat="1" applyFont="1" applyFill="1" applyAlignment="1">
      <alignment horizontal="right" vertical="center"/>
    </xf>
    <xf numFmtId="0" fontId="12" fillId="0" borderId="6" xfId="0" applyNumberFormat="1" applyFont="1" applyFill="1" applyAlignment="1">
      <alignment horizontal="right"/>
    </xf>
    <xf numFmtId="0" fontId="12" fillId="0" borderId="95" xfId="0" applyNumberFormat="1" applyFont="1" applyFill="1" applyAlignment="1">
      <alignment horizontal="right"/>
    </xf>
    <xf numFmtId="0" fontId="12" fillId="0" borderId="10" xfId="0" applyNumberFormat="1" applyFont="1" applyFill="1" applyAlignment="1">
      <alignment horizontal="right"/>
    </xf>
    <xf numFmtId="0" fontId="12" fillId="0" borderId="11" xfId="0" applyNumberFormat="1" applyFont="1" applyFill="1" applyAlignment="1">
      <alignment horizontal="right"/>
    </xf>
    <xf numFmtId="0" fontId="12" fillId="0" borderId="12" xfId="0" applyNumberFormat="1" applyFont="1" applyFill="1" applyAlignment="1">
      <alignment horizontal="right"/>
    </xf>
    <xf numFmtId="0" fontId="12" fillId="0" borderId="25" xfId="0" applyNumberFormat="1" applyFont="1" applyFill="1" applyAlignment="1">
      <alignment horizontal="center" vertical="center"/>
    </xf>
    <xf numFmtId="0" fontId="12" fillId="0" borderId="96" xfId="0" applyNumberFormat="1" applyFont="1" applyFill="1" applyAlignment="1">
      <alignment horizontal="center" vertical="center"/>
    </xf>
    <xf numFmtId="0" fontId="12" fillId="0" borderId="96" xfId="0" applyNumberFormat="1" applyFont="1" applyFill="1" applyAlignment="1">
      <alignment horizontal="center" vertical="center" wrapText="1"/>
    </xf>
    <xf numFmtId="0" fontId="11" fillId="0" borderId="111" xfId="0" applyNumberFormat="1" applyFont="1" applyFill="1" applyAlignment="1">
      <alignment horizontal="left"/>
    </xf>
    <xf numFmtId="0" fontId="12" fillId="0" borderId="106" xfId="0" applyNumberFormat="1" applyFont="1" applyFill="1" applyAlignment="1">
      <alignment horizontal="left" vertical="center" wrapText="1"/>
    </xf>
    <xf numFmtId="0" fontId="12" fillId="0" borderId="1" xfId="0" applyNumberFormat="1" applyFont="1" applyFill="1" applyAlignment="1">
      <alignment horizontal="left" vertical="center" wrapText="1"/>
    </xf>
    <xf numFmtId="0" fontId="12" fillId="0" borderId="10" xfId="0" applyNumberFormat="1" applyFont="1" applyFill="1" applyAlignment="1">
      <alignment horizontal="right" vertical="center"/>
    </xf>
    <xf numFmtId="0" fontId="11" fillId="0" borderId="109" xfId="0" applyNumberFormat="1" applyFont="1" applyFill="1" applyAlignment="1">
      <alignment horizontal="left"/>
    </xf>
    <xf numFmtId="0" fontId="12" fillId="0" borderId="2" xfId="0" applyNumberFormat="1" applyFont="1" applyFill="1" applyAlignment="1">
      <alignment horizontal="right" vertical="center"/>
    </xf>
    <xf numFmtId="0" fontId="12" fillId="0" borderId="4" xfId="0" applyNumberFormat="1" applyFont="1" applyFill="1" applyAlignment="1">
      <alignment horizontal="center" vertical="center" wrapText="1"/>
    </xf>
    <xf numFmtId="0" fontId="12" fillId="0" borderId="2" xfId="0" applyNumberFormat="1" applyFont="1" applyFill="1" applyAlignment="1">
      <alignment horizontal="left" wrapText="1"/>
    </xf>
    <xf numFmtId="0" fontId="11" fillId="0" borderId="109" xfId="0" applyNumberFormat="1" applyFont="1" applyFill="1" applyAlignment="1">
      <alignment horizontal="left" wrapText="1"/>
    </xf>
    <xf numFmtId="0" fontId="12" fillId="0" borderId="106" xfId="0" applyNumberFormat="1" applyFont="1" applyFill="1" applyAlignment="1">
      <alignment horizontal="left" wrapText="1"/>
    </xf>
    <xf numFmtId="0" fontId="12" fillId="0" borderId="113" xfId="0" applyNumberFormat="1" applyFont="1" applyFill="1" applyAlignment="1">
      <alignment horizontal="left" wrapText="1"/>
    </xf>
    <xf numFmtId="0" fontId="12" fillId="0" borderId="17" xfId="0" applyFont="1" applyFill="1" applyAlignment="1">
      <alignment horizontal="left"/>
    </xf>
    <xf numFmtId="0" fontId="0" fillId="0" borderId="47" xfId="0" applyBorder="1" applyAlignment="1">
      <alignment horizontal="left"/>
    </xf>
    <xf numFmtId="0" fontId="0" fillId="0" borderId="115" xfId="0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73" fontId="12" fillId="0" borderId="11" xfId="0" applyNumberFormat="1" applyFont="1" applyFill="1" applyAlignment="1">
      <alignment horizontal="right" vertical="center"/>
    </xf>
    <xf numFmtId="173" fontId="12" fillId="0" borderId="12" xfId="0" applyNumberFormat="1" applyFont="1" applyFill="1" applyAlignment="1">
      <alignment horizontal="right" vertical="center"/>
    </xf>
    <xf numFmtId="0" fontId="12" fillId="0" borderId="63" xfId="0" applyNumberFormat="1" applyFont="1" applyFill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2" fillId="0" borderId="1" xfId="0" applyFont="1" applyFill="1" applyAlignment="1">
      <alignment horizontal="left"/>
    </xf>
    <xf numFmtId="0" fontId="27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7" fillId="0" borderId="0" xfId="0" applyNumberFormat="1" applyAlignment="1">
      <alignment horizontal="center" wrapText="1"/>
    </xf>
    <xf numFmtId="0" fontId="11" fillId="0" borderId="0" xfId="0" applyNumberForma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1" fillId="0" borderId="14" xfId="0" applyNumberFormat="1" applyFont="1" applyBorder="1" applyAlignment="1">
      <alignment horizontal="left"/>
    </xf>
    <xf numFmtId="0" fontId="11" fillId="0" borderId="23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12" fillId="0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/>
    </xf>
    <xf numFmtId="2" fontId="12" fillId="0" borderId="14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2" fillId="0" borderId="0" xfId="0" applyAlignment="1">
      <alignment horizontal="left"/>
    </xf>
    <xf numFmtId="173" fontId="12" fillId="0" borderId="1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0" fillId="0" borderId="23" xfId="0" applyNumberFormat="1" applyBorder="1" applyAlignment="1">
      <alignment/>
    </xf>
    <xf numFmtId="0" fontId="12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174" fontId="12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right"/>
    </xf>
    <xf numFmtId="0" fontId="12" fillId="0" borderId="1" xfId="0" applyNumberFormat="1" applyFont="1" applyBorder="1" applyAlignment="1">
      <alignment horizontal="center"/>
    </xf>
    <xf numFmtId="0" fontId="12" fillId="0" borderId="0" xfId="0" applyBorder="1" applyAlignment="1">
      <alignment horizontal="left"/>
    </xf>
    <xf numFmtId="1" fontId="12" fillId="0" borderId="1" xfId="0" applyNumberFormat="1" applyFont="1" applyBorder="1" applyAlignment="1">
      <alignment horizontal="center" wrapText="1"/>
    </xf>
    <xf numFmtId="0" fontId="12" fillId="0" borderId="0" xfId="0" applyNumberFormat="1" applyBorder="1" applyAlignment="1">
      <alignment horizontal="left" wrapText="1"/>
    </xf>
    <xf numFmtId="0" fontId="12" fillId="0" borderId="0" xfId="0" applyNumberFormat="1" applyAlignment="1">
      <alignment horizontal="left" wrapText="1"/>
    </xf>
    <xf numFmtId="0" fontId="12" fillId="0" borderId="1" xfId="0" applyNumberFormat="1" applyFont="1" applyBorder="1" applyAlignment="1">
      <alignment horizontal="center" wrapText="1"/>
    </xf>
    <xf numFmtId="0" fontId="11" fillId="0" borderId="0" xfId="0" applyNumberFormat="1" applyAlignment="1">
      <alignment horizontal="left" wrapText="1"/>
    </xf>
    <xf numFmtId="0" fontId="0" fillId="0" borderId="0" xfId="0" applyFill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1" fillId="0" borderId="72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3" fontId="12" fillId="0" borderId="76" xfId="0" applyNumberFormat="1" applyFont="1" applyFill="1" applyBorder="1" applyAlignment="1">
      <alignment horizontal="right"/>
    </xf>
    <xf numFmtId="3" fontId="0" fillId="0" borderId="77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0" xfId="0" applyNumberFormat="1" applyAlignment="1">
      <alignment horizontal="left" wrapText="1"/>
    </xf>
    <xf numFmtId="176" fontId="11" fillId="0" borderId="76" xfId="0" applyNumberFormat="1" applyFont="1" applyBorder="1" applyAlignment="1">
      <alignment horizontal="right"/>
    </xf>
    <xf numFmtId="0" fontId="0" fillId="0" borderId="72" xfId="0" applyBorder="1" applyAlignment="1">
      <alignment/>
    </xf>
    <xf numFmtId="0" fontId="0" fillId="0" borderId="17" xfId="0" applyBorder="1" applyAlignment="1">
      <alignment/>
    </xf>
    <xf numFmtId="0" fontId="11" fillId="0" borderId="77" xfId="0" applyNumberFormat="1" applyFont="1" applyBorder="1" applyAlignment="1">
      <alignment horizontal="left" wrapText="1"/>
    </xf>
    <xf numFmtId="0" fontId="0" fillId="0" borderId="77" xfId="0" applyBorder="1" applyAlignment="1">
      <alignment horizontal="left"/>
    </xf>
    <xf numFmtId="0" fontId="0" fillId="0" borderId="0" xfId="0" applyBorder="1" applyAlignment="1">
      <alignment horizontal="left"/>
    </xf>
  </cellXfs>
  <cellStyles count="19">
    <cellStyle name="Normal" xfId="0"/>
    <cellStyle name="Hyperlink" xfId="15"/>
    <cellStyle name="Гиперссылка_Приложение1" xfId="16"/>
    <cellStyle name="Currency" xfId="17"/>
    <cellStyle name="Currency [0]" xfId="18"/>
    <cellStyle name="Обычный 2 2" xfId="19"/>
    <cellStyle name="Обычный_BALANCE.WARM.2007YEAR(FACT)" xfId="20"/>
    <cellStyle name="Обычный_Kom kompleks" xfId="21"/>
    <cellStyle name="Обычный_Вода" xfId="22"/>
    <cellStyle name="Обычный_Коорект Таблиц" xfId="23"/>
    <cellStyle name="Обычный_Лист1" xfId="24"/>
    <cellStyle name="Обычный_Лист4" xfId="25"/>
    <cellStyle name="Обычный_Приложение1" xfId="26"/>
    <cellStyle name="Обычный_тарифы на 2002г с 1-01" xfId="27"/>
    <cellStyle name="Обычный_Тепло" xfId="28"/>
    <cellStyle name="Followed Hyperlink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s_toms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workbookViewId="0" topLeftCell="A13">
      <selection activeCell="B32" sqref="B32"/>
    </sheetView>
  </sheetViews>
  <sheetFormatPr defaultColWidth="9.00390625" defaultRowHeight="12.75"/>
  <cols>
    <col min="1" max="1" width="33.125" style="0" customWidth="1"/>
    <col min="2" max="2" width="14.875" style="0" customWidth="1"/>
    <col min="3" max="3" width="24.25390625" style="0" customWidth="1"/>
    <col min="6" max="6" width="38.875" style="0" customWidth="1"/>
  </cols>
  <sheetData>
    <row r="1" spans="1:6" ht="46.5" customHeight="1">
      <c r="A1" s="444" t="s">
        <v>628</v>
      </c>
      <c r="B1" s="445"/>
      <c r="C1" s="445"/>
      <c r="D1" s="445"/>
      <c r="E1" s="445"/>
      <c r="F1" s="446"/>
    </row>
    <row r="2" spans="1:9" ht="16.5" thickBot="1">
      <c r="A2" s="447" t="s">
        <v>629</v>
      </c>
      <c r="B2" s="448"/>
      <c r="C2" s="448"/>
      <c r="D2" s="448"/>
      <c r="E2" s="448"/>
      <c r="F2" s="449"/>
      <c r="G2" s="70"/>
      <c r="H2" s="70"/>
      <c r="I2" s="70"/>
    </row>
    <row r="3" spans="1:9" ht="16.5" thickBot="1">
      <c r="A3" s="450" t="s">
        <v>673</v>
      </c>
      <c r="B3" s="451"/>
      <c r="C3" s="451"/>
      <c r="D3" s="451"/>
      <c r="E3" s="451"/>
      <c r="F3" s="452"/>
      <c r="G3" s="71"/>
      <c r="H3" s="71"/>
      <c r="I3" s="71"/>
    </row>
    <row r="4" spans="1:9" ht="16.5" thickBot="1">
      <c r="A4" s="453" t="s">
        <v>674</v>
      </c>
      <c r="B4" s="435"/>
      <c r="C4" s="435"/>
      <c r="D4" s="435"/>
      <c r="E4" s="435"/>
      <c r="F4" s="436"/>
      <c r="G4" s="71"/>
      <c r="H4" s="71"/>
      <c r="I4" s="71"/>
    </row>
    <row r="5" spans="1:9" ht="13.5" thickBot="1">
      <c r="A5" s="440" t="s">
        <v>675</v>
      </c>
      <c r="B5" s="441"/>
      <c r="C5" s="441"/>
      <c r="D5" s="441"/>
      <c r="E5" s="441"/>
      <c r="F5" s="442"/>
      <c r="G5" s="9"/>
      <c r="H5" s="9"/>
      <c r="I5" s="9"/>
    </row>
    <row r="6" spans="1:6" ht="13.5" thickBot="1">
      <c r="A6" s="443" t="s">
        <v>630</v>
      </c>
      <c r="B6" s="435"/>
      <c r="C6" s="435"/>
      <c r="D6" s="435"/>
      <c r="E6" s="435"/>
      <c r="F6" s="436"/>
    </row>
    <row r="7" spans="1:6" ht="12.75">
      <c r="A7" s="89" t="s">
        <v>631</v>
      </c>
      <c r="B7" s="437">
        <v>634067</v>
      </c>
      <c r="C7" s="438"/>
      <c r="D7" s="438"/>
      <c r="E7" s="438"/>
      <c r="F7" s="439"/>
    </row>
    <row r="8" spans="1:6" ht="12.75" customHeight="1">
      <c r="A8" s="89" t="s">
        <v>632</v>
      </c>
      <c r="B8" s="425" t="s">
        <v>676</v>
      </c>
      <c r="C8" s="426"/>
      <c r="D8" s="426"/>
      <c r="E8" s="426"/>
      <c r="F8" s="427"/>
    </row>
    <row r="9" spans="1:6" ht="12.75" customHeight="1">
      <c r="A9" s="89" t="s">
        <v>633</v>
      </c>
      <c r="B9" s="425"/>
      <c r="C9" s="426"/>
      <c r="D9" s="426"/>
      <c r="E9" s="426"/>
      <c r="F9" s="427"/>
    </row>
    <row r="10" spans="1:6" ht="12.75" customHeight="1" thickBot="1">
      <c r="A10" s="89" t="s">
        <v>634</v>
      </c>
      <c r="B10" s="431" t="s">
        <v>677</v>
      </c>
      <c r="C10" s="432"/>
      <c r="D10" s="432"/>
      <c r="E10" s="432"/>
      <c r="F10" s="433"/>
    </row>
    <row r="11" spans="1:6" ht="13.5" thickBot="1">
      <c r="A11" s="434" t="s">
        <v>635</v>
      </c>
      <c r="B11" s="435"/>
      <c r="C11" s="435"/>
      <c r="D11" s="435"/>
      <c r="E11" s="435"/>
      <c r="F11" s="436"/>
    </row>
    <row r="12" spans="1:6" ht="12.75">
      <c r="A12" s="89" t="s">
        <v>636</v>
      </c>
      <c r="B12" s="437" t="s">
        <v>678</v>
      </c>
      <c r="C12" s="438"/>
      <c r="D12" s="438"/>
      <c r="E12" s="438"/>
      <c r="F12" s="439"/>
    </row>
    <row r="13" spans="1:6" ht="12.75">
      <c r="A13" s="89" t="s">
        <v>637</v>
      </c>
      <c r="B13" s="425" t="s">
        <v>679</v>
      </c>
      <c r="C13" s="426"/>
      <c r="D13" s="426"/>
      <c r="E13" s="426"/>
      <c r="F13" s="427"/>
    </row>
    <row r="14" spans="1:6" ht="12.75">
      <c r="A14" s="90" t="s">
        <v>638</v>
      </c>
      <c r="B14" s="425" t="s">
        <v>680</v>
      </c>
      <c r="C14" s="426"/>
      <c r="D14" s="426"/>
      <c r="E14" s="426"/>
      <c r="F14" s="427"/>
    </row>
    <row r="15" spans="1:6" ht="12.75">
      <c r="A15" s="91" t="s">
        <v>639</v>
      </c>
      <c r="B15" s="425" t="s">
        <v>680</v>
      </c>
      <c r="C15" s="426"/>
      <c r="D15" s="426"/>
      <c r="E15" s="426"/>
      <c r="F15" s="427"/>
    </row>
    <row r="16" spans="1:6" ht="12.75">
      <c r="A16" s="91" t="s">
        <v>640</v>
      </c>
      <c r="B16" s="428" t="s">
        <v>681</v>
      </c>
      <c r="C16" s="429"/>
      <c r="D16" s="429"/>
      <c r="E16" s="429"/>
      <c r="F16" s="430"/>
    </row>
    <row r="17" spans="1:6" ht="13.5" thickBot="1">
      <c r="A17" s="92" t="s">
        <v>641</v>
      </c>
      <c r="B17" s="416" t="s">
        <v>682</v>
      </c>
      <c r="C17" s="417"/>
      <c r="D17" s="417"/>
      <c r="E17" s="417"/>
      <c r="F17" s="418"/>
    </row>
    <row r="18" spans="1:6" ht="13.5" thickBot="1">
      <c r="A18" s="419" t="s">
        <v>642</v>
      </c>
      <c r="B18" s="420"/>
      <c r="C18" s="420"/>
      <c r="D18" s="420"/>
      <c r="E18" s="420"/>
      <c r="F18" s="421"/>
    </row>
    <row r="19" spans="1:6" ht="12.75">
      <c r="A19" s="93" t="s">
        <v>643</v>
      </c>
      <c r="B19" s="422" t="s">
        <v>683</v>
      </c>
      <c r="C19" s="423"/>
      <c r="D19" s="423"/>
      <c r="E19" s="423"/>
      <c r="F19" s="424"/>
    </row>
    <row r="20" spans="1:6" ht="12.75">
      <c r="A20" s="93" t="s">
        <v>644</v>
      </c>
      <c r="B20" s="388" t="s">
        <v>684</v>
      </c>
      <c r="C20" s="384"/>
      <c r="D20" s="384"/>
      <c r="E20" s="384"/>
      <c r="F20" s="385"/>
    </row>
    <row r="21" spans="1:6" ht="12.75">
      <c r="A21" s="93" t="s">
        <v>645</v>
      </c>
      <c r="B21" s="388" t="s">
        <v>685</v>
      </c>
      <c r="C21" s="384"/>
      <c r="D21" s="384"/>
      <c r="E21" s="384"/>
      <c r="F21" s="385"/>
    </row>
    <row r="22" spans="1:6" ht="12.75" customHeight="1">
      <c r="A22" s="93" t="s">
        <v>646</v>
      </c>
      <c r="B22" s="388" t="s">
        <v>686</v>
      </c>
      <c r="C22" s="384"/>
      <c r="D22" s="384"/>
      <c r="E22" s="384"/>
      <c r="F22" s="385"/>
    </row>
    <row r="23" spans="1:6" ht="12.75" customHeight="1">
      <c r="A23" s="93" t="s">
        <v>647</v>
      </c>
      <c r="B23" s="388" t="s">
        <v>687</v>
      </c>
      <c r="C23" s="384"/>
      <c r="D23" s="384"/>
      <c r="E23" s="384"/>
      <c r="F23" s="385"/>
    </row>
    <row r="24" spans="1:6" ht="12.75" customHeight="1" thickBot="1">
      <c r="A24" s="93" t="s">
        <v>648</v>
      </c>
      <c r="B24" s="386" t="s">
        <v>688</v>
      </c>
      <c r="C24" s="414"/>
      <c r="D24" s="414"/>
      <c r="E24" s="414"/>
      <c r="F24" s="415"/>
    </row>
    <row r="25" spans="1:6" ht="13.5" thickBot="1">
      <c r="A25" s="411" t="s">
        <v>649</v>
      </c>
      <c r="B25" s="412"/>
      <c r="C25" s="412"/>
      <c r="D25" s="412"/>
      <c r="E25" s="412"/>
      <c r="F25" s="413"/>
    </row>
    <row r="26" spans="1:6" ht="12.75">
      <c r="A26" s="397" t="s">
        <v>650</v>
      </c>
      <c r="B26" s="398"/>
      <c r="C26" s="398"/>
      <c r="D26" s="392"/>
      <c r="E26" s="393"/>
      <c r="F26" s="394"/>
    </row>
    <row r="27" spans="1:6" ht="27.75" customHeight="1">
      <c r="A27" s="409" t="s">
        <v>651</v>
      </c>
      <c r="B27" s="410"/>
      <c r="C27" s="391"/>
      <c r="D27" s="390" t="s">
        <v>689</v>
      </c>
      <c r="E27" s="389"/>
      <c r="F27" s="387"/>
    </row>
    <row r="28" spans="1:6" ht="12.75">
      <c r="A28" s="397" t="s">
        <v>652</v>
      </c>
      <c r="B28" s="398"/>
      <c r="C28" s="398"/>
      <c r="D28" s="406"/>
      <c r="E28" s="407"/>
      <c r="F28" s="408"/>
    </row>
    <row r="29" spans="1:6" ht="26.25" customHeight="1">
      <c r="A29" s="409" t="s">
        <v>653</v>
      </c>
      <c r="B29" s="410"/>
      <c r="C29" s="410"/>
      <c r="D29" s="406"/>
      <c r="E29" s="407"/>
      <c r="F29" s="408"/>
    </row>
    <row r="30" spans="1:6" ht="13.5" thickBot="1">
      <c r="A30" s="397" t="s">
        <v>654</v>
      </c>
      <c r="B30" s="398"/>
      <c r="C30" s="398"/>
      <c r="D30" s="399"/>
      <c r="E30" s="400"/>
      <c r="F30" s="401"/>
    </row>
    <row r="31" spans="1:6" ht="13.5" thickBot="1">
      <c r="A31" s="94" t="s">
        <v>655</v>
      </c>
      <c r="B31" s="402" t="s">
        <v>311</v>
      </c>
      <c r="C31" s="403"/>
      <c r="D31" s="403"/>
      <c r="E31" s="403"/>
      <c r="F31" s="404"/>
    </row>
    <row r="32" ht="21.75" customHeight="1"/>
    <row r="33" spans="1:6" s="1" customFormat="1" ht="24.75" customHeight="1">
      <c r="A33" s="379" t="s">
        <v>690</v>
      </c>
      <c r="B33" s="95"/>
      <c r="C33" s="95"/>
      <c r="D33" s="380"/>
      <c r="E33" s="96"/>
      <c r="F33" s="96"/>
    </row>
    <row r="34" spans="1:6" s="1" customFormat="1" ht="22.5" customHeight="1">
      <c r="A34" s="381" t="s">
        <v>656</v>
      </c>
      <c r="B34" s="405" t="s">
        <v>657</v>
      </c>
      <c r="C34" s="405"/>
      <c r="D34" s="405"/>
      <c r="E34" s="405"/>
      <c r="F34" s="405"/>
    </row>
  </sheetData>
  <mergeCells count="37">
    <mergeCell ref="A1:F1"/>
    <mergeCell ref="A2:F2"/>
    <mergeCell ref="A3:F3"/>
    <mergeCell ref="A4:F4"/>
    <mergeCell ref="A5:F5"/>
    <mergeCell ref="A6:F6"/>
    <mergeCell ref="B7:F7"/>
    <mergeCell ref="B8:F8"/>
    <mergeCell ref="B9:F9"/>
    <mergeCell ref="B10:F10"/>
    <mergeCell ref="A11:F11"/>
    <mergeCell ref="B12:F12"/>
    <mergeCell ref="B13:F13"/>
    <mergeCell ref="B14:F14"/>
    <mergeCell ref="B15:F15"/>
    <mergeCell ref="B16:F16"/>
    <mergeCell ref="B17:F17"/>
    <mergeCell ref="A18:F18"/>
    <mergeCell ref="B19:F19"/>
    <mergeCell ref="B20:F20"/>
    <mergeCell ref="B21:F21"/>
    <mergeCell ref="B22:F22"/>
    <mergeCell ref="B23:F23"/>
    <mergeCell ref="B24:F24"/>
    <mergeCell ref="A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B31:F31"/>
    <mergeCell ref="B34:F34"/>
  </mergeCells>
  <hyperlinks>
    <hyperlink ref="B16" r:id="rId1" display="gos_tomsk@mail.ru"/>
  </hyperlinks>
  <printOptions/>
  <pageMargins left="0.75" right="0.75" top="1" bottom="1" header="0.5" footer="0.5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48"/>
  <sheetViews>
    <sheetView view="pageBreakPreview" zoomScaleSheetLayoutView="100" workbookViewId="0" topLeftCell="A14">
      <selection activeCell="D31" sqref="D31"/>
    </sheetView>
  </sheetViews>
  <sheetFormatPr defaultColWidth="9.00390625" defaultRowHeight="18" customHeight="1"/>
  <cols>
    <col min="2" max="2" width="78.00390625" style="0" customWidth="1"/>
    <col min="3" max="3" width="13.375" style="0" customWidth="1"/>
    <col min="4" max="4" width="18.25390625" style="0" customWidth="1"/>
    <col min="7" max="7" width="10.875" style="0" customWidth="1"/>
    <col min="8" max="8" width="14.125" style="0" customWidth="1"/>
  </cols>
  <sheetData>
    <row r="1" ht="18" customHeight="1" thickBot="1">
      <c r="A1" s="101" t="s">
        <v>666</v>
      </c>
    </row>
    <row r="2" spans="1:4" ht="34.5" customHeight="1" thickBot="1">
      <c r="A2" s="463" t="str">
        <f ca="1">INDIRECT("Анкета!D27")</f>
        <v>Очистка сточных вод</v>
      </c>
      <c r="B2" s="464"/>
      <c r="C2" s="457" t="str">
        <f ca="1">INDIRECT("Анкета!A5")</f>
        <v>ЗАО "ГОС"</v>
      </c>
      <c r="D2" s="458"/>
    </row>
    <row r="3" spans="1:10" ht="27" customHeight="1" thickBot="1">
      <c r="A3" s="465" t="s">
        <v>573</v>
      </c>
      <c r="B3" s="465"/>
      <c r="C3" s="468" t="s">
        <v>658</v>
      </c>
      <c r="D3" s="469"/>
      <c r="G3" s="1"/>
      <c r="H3" s="2"/>
      <c r="I3" s="1"/>
      <c r="J3" s="1"/>
    </row>
    <row r="4" spans="1:10" ht="18" customHeight="1">
      <c r="A4" s="466" t="s">
        <v>488</v>
      </c>
      <c r="B4" s="461" t="s">
        <v>489</v>
      </c>
      <c r="C4" s="461" t="s">
        <v>540</v>
      </c>
      <c r="D4" s="459" t="s">
        <v>692</v>
      </c>
      <c r="G4" s="1"/>
      <c r="H4" s="1"/>
      <c r="I4" s="1"/>
      <c r="J4" s="1"/>
    </row>
    <row r="5" spans="1:10" ht="37.5" customHeight="1" thickBot="1">
      <c r="A5" s="467"/>
      <c r="B5" s="462"/>
      <c r="C5" s="462"/>
      <c r="D5" s="460"/>
      <c r="G5" s="1"/>
      <c r="H5" s="1"/>
      <c r="I5" s="1"/>
      <c r="J5" s="1"/>
    </row>
    <row r="6" spans="1:10" ht="18.75" customHeight="1">
      <c r="A6" s="86">
        <v>1</v>
      </c>
      <c r="B6" s="86">
        <v>2</v>
      </c>
      <c r="C6" s="86">
        <v>3</v>
      </c>
      <c r="D6" s="87">
        <v>4</v>
      </c>
      <c r="G6" s="1"/>
      <c r="H6" s="1"/>
      <c r="I6" s="1"/>
      <c r="J6" s="1"/>
    </row>
    <row r="7" spans="1:4" ht="18" customHeight="1">
      <c r="A7" s="454" t="s">
        <v>491</v>
      </c>
      <c r="B7" s="455"/>
      <c r="C7" s="456"/>
      <c r="D7" s="102" t="s">
        <v>691</v>
      </c>
    </row>
    <row r="8" spans="1:4" ht="18" customHeight="1">
      <c r="A8" s="34" t="s">
        <v>490</v>
      </c>
      <c r="B8" s="72" t="s">
        <v>530</v>
      </c>
      <c r="C8" s="73" t="s">
        <v>487</v>
      </c>
      <c r="D8" s="127">
        <f>D10+D29</f>
        <v>186922.10112864003</v>
      </c>
    </row>
    <row r="9" spans="1:4" ht="18" customHeight="1">
      <c r="A9" s="34" t="s">
        <v>492</v>
      </c>
      <c r="B9" s="72" t="s">
        <v>529</v>
      </c>
      <c r="C9" s="73" t="s">
        <v>487</v>
      </c>
      <c r="D9" s="127">
        <f>IF(D7="Да",D8*1.18,D8)</f>
        <v>220568.07933179522</v>
      </c>
    </row>
    <row r="10" spans="1:4" ht="18" customHeight="1">
      <c r="A10" s="34" t="s">
        <v>493</v>
      </c>
      <c r="B10" s="72" t="s">
        <v>494</v>
      </c>
      <c r="C10" s="73" t="s">
        <v>487</v>
      </c>
      <c r="D10" s="127">
        <f>SUM(D11,D12,D15,D16,D17,D18,D19,D20,D23,D24,D25)</f>
        <v>182890.71112864002</v>
      </c>
    </row>
    <row r="11" spans="1:4" ht="18.75" customHeight="1">
      <c r="A11" s="34" t="s">
        <v>495</v>
      </c>
      <c r="B11" s="73" t="s">
        <v>574</v>
      </c>
      <c r="C11" s="73" t="s">
        <v>487</v>
      </c>
      <c r="D11" s="127"/>
    </row>
    <row r="12" spans="1:4" ht="19.5" customHeight="1">
      <c r="A12" s="34" t="s">
        <v>496</v>
      </c>
      <c r="B12" s="75" t="s">
        <v>519</v>
      </c>
      <c r="C12" s="73" t="s">
        <v>487</v>
      </c>
      <c r="D12" s="127">
        <f>D13*D14</f>
        <v>35466.97512864</v>
      </c>
    </row>
    <row r="13" spans="1:4" ht="18" customHeight="1">
      <c r="A13" s="35" t="s">
        <v>497</v>
      </c>
      <c r="B13" s="76" t="s">
        <v>619</v>
      </c>
      <c r="C13" s="73" t="s">
        <v>561</v>
      </c>
      <c r="D13" s="74">
        <v>1.558744</v>
      </c>
    </row>
    <row r="14" spans="1:4" ht="18" customHeight="1">
      <c r="A14" s="35" t="s">
        <v>498</v>
      </c>
      <c r="B14" s="76" t="s">
        <v>562</v>
      </c>
      <c r="C14" s="73" t="s">
        <v>553</v>
      </c>
      <c r="D14" s="127">
        <v>22753.56</v>
      </c>
    </row>
    <row r="15" spans="1:4" ht="18" customHeight="1">
      <c r="A15" s="35" t="s">
        <v>499</v>
      </c>
      <c r="B15" s="77" t="s">
        <v>525</v>
      </c>
      <c r="C15" s="73" t="s">
        <v>487</v>
      </c>
      <c r="D15" s="127">
        <f>15560.833+84.263</f>
        <v>15645.096000000001</v>
      </c>
    </row>
    <row r="16" spans="1:4" ht="18" customHeight="1">
      <c r="A16" s="35" t="s">
        <v>500</v>
      </c>
      <c r="B16" s="77" t="s">
        <v>501</v>
      </c>
      <c r="C16" s="73" t="s">
        <v>487</v>
      </c>
      <c r="D16" s="127">
        <v>22252.19</v>
      </c>
    </row>
    <row r="17" spans="1:4" ht="32.25" customHeight="1">
      <c r="A17" s="35" t="s">
        <v>502</v>
      </c>
      <c r="B17" s="78" t="s">
        <v>503</v>
      </c>
      <c r="C17" s="73" t="s">
        <v>487</v>
      </c>
      <c r="D17" s="127">
        <v>5667.32</v>
      </c>
    </row>
    <row r="18" spans="1:4" ht="18" customHeight="1">
      <c r="A18" s="35" t="s">
        <v>504</v>
      </c>
      <c r="B18" s="77" t="s">
        <v>505</v>
      </c>
      <c r="C18" s="73" t="s">
        <v>487</v>
      </c>
      <c r="D18" s="127">
        <v>494.91</v>
      </c>
    </row>
    <row r="19" spans="1:4" ht="18" customHeight="1">
      <c r="A19" s="35" t="s">
        <v>506</v>
      </c>
      <c r="B19" s="77" t="s">
        <v>520</v>
      </c>
      <c r="C19" s="73" t="s">
        <v>487</v>
      </c>
      <c r="D19" s="127">
        <v>52.65</v>
      </c>
    </row>
    <row r="20" spans="1:4" ht="18" customHeight="1">
      <c r="A20" s="35" t="s">
        <v>507</v>
      </c>
      <c r="B20" s="77" t="s">
        <v>508</v>
      </c>
      <c r="C20" s="73" t="s">
        <v>487</v>
      </c>
      <c r="D20" s="127">
        <f>D21+D22</f>
        <v>52185.95</v>
      </c>
    </row>
    <row r="21" spans="1:4" ht="18" customHeight="1">
      <c r="A21" s="35" t="s">
        <v>509</v>
      </c>
      <c r="B21" s="79" t="s">
        <v>474</v>
      </c>
      <c r="C21" s="73" t="s">
        <v>487</v>
      </c>
      <c r="D21" s="127">
        <v>23797.16</v>
      </c>
    </row>
    <row r="22" spans="1:4" ht="18" customHeight="1">
      <c r="A22" s="35" t="s">
        <v>510</v>
      </c>
      <c r="B22" s="79" t="s">
        <v>521</v>
      </c>
      <c r="C22" s="73" t="s">
        <v>487</v>
      </c>
      <c r="D22" s="127">
        <v>28388.79</v>
      </c>
    </row>
    <row r="23" spans="1:4" ht="18" customHeight="1">
      <c r="A23" s="35" t="s">
        <v>511</v>
      </c>
      <c r="B23" s="77" t="s">
        <v>3</v>
      </c>
      <c r="C23" s="73" t="s">
        <v>487</v>
      </c>
      <c r="D23" s="127">
        <v>20284.32</v>
      </c>
    </row>
    <row r="24" spans="1:4" ht="18" customHeight="1">
      <c r="A24" s="35" t="s">
        <v>512</v>
      </c>
      <c r="B24" s="77" t="s">
        <v>2</v>
      </c>
      <c r="C24" s="73" t="s">
        <v>487</v>
      </c>
      <c r="D24" s="127">
        <f>13317.606+38646.677-D23-D15-D19</f>
        <v>15982.217000000002</v>
      </c>
    </row>
    <row r="25" spans="1:4" ht="18" customHeight="1">
      <c r="A25" s="35" t="s">
        <v>513</v>
      </c>
      <c r="B25" s="77" t="s">
        <v>522</v>
      </c>
      <c r="C25" s="73" t="s">
        <v>487</v>
      </c>
      <c r="D25" s="127">
        <f>SUM(D26:D28)</f>
        <v>14859.083</v>
      </c>
    </row>
    <row r="26" spans="1:4" ht="18" customHeight="1">
      <c r="A26" s="35" t="s">
        <v>523</v>
      </c>
      <c r="B26" s="77" t="s">
        <v>514</v>
      </c>
      <c r="C26" s="73" t="s">
        <v>487</v>
      </c>
      <c r="D26" s="127">
        <v>8100.03</v>
      </c>
    </row>
    <row r="27" spans="1:4" ht="18" customHeight="1">
      <c r="A27" s="35" t="s">
        <v>524</v>
      </c>
      <c r="B27" s="77" t="s">
        <v>515</v>
      </c>
      <c r="C27" s="73" t="s">
        <v>487</v>
      </c>
      <c r="D27" s="127">
        <v>1511.31</v>
      </c>
    </row>
    <row r="28" spans="1:4" ht="18" customHeight="1">
      <c r="A28" s="115" t="s">
        <v>4</v>
      </c>
      <c r="B28" s="116" t="s">
        <v>5</v>
      </c>
      <c r="C28" s="117" t="s">
        <v>487</v>
      </c>
      <c r="D28" s="127">
        <f>4506.04+741.703</f>
        <v>5247.743</v>
      </c>
    </row>
    <row r="29" spans="1:4" ht="18" customHeight="1">
      <c r="A29" s="34" t="s">
        <v>516</v>
      </c>
      <c r="B29" s="80" t="s">
        <v>518</v>
      </c>
      <c r="C29" s="73" t="s">
        <v>487</v>
      </c>
      <c r="D29" s="127">
        <v>4031.39</v>
      </c>
    </row>
    <row r="30" spans="1:4" ht="18" customHeight="1">
      <c r="A30" s="35" t="s">
        <v>517</v>
      </c>
      <c r="B30" s="77" t="s">
        <v>526</v>
      </c>
      <c r="C30" s="73" t="s">
        <v>487</v>
      </c>
      <c r="D30" s="127">
        <v>3158</v>
      </c>
    </row>
    <row r="31" spans="1:4" ht="18" customHeight="1">
      <c r="A31" s="35" t="s">
        <v>527</v>
      </c>
      <c r="B31" s="77" t="s">
        <v>528</v>
      </c>
      <c r="C31" s="73" t="s">
        <v>487</v>
      </c>
      <c r="D31" s="383" t="s">
        <v>693</v>
      </c>
    </row>
    <row r="32" spans="1:4" ht="18" customHeight="1">
      <c r="A32" s="35" t="s">
        <v>532</v>
      </c>
      <c r="B32" s="81" t="s">
        <v>536</v>
      </c>
      <c r="C32" s="73" t="s">
        <v>487</v>
      </c>
      <c r="D32" s="127">
        <v>1967</v>
      </c>
    </row>
    <row r="33" spans="1:4" ht="18" customHeight="1">
      <c r="A33" s="35" t="s">
        <v>531</v>
      </c>
      <c r="B33" s="81" t="s">
        <v>534</v>
      </c>
      <c r="C33" s="73" t="s">
        <v>487</v>
      </c>
      <c r="D33" s="127">
        <v>1984</v>
      </c>
    </row>
    <row r="34" spans="1:4" ht="18" customHeight="1" thickBot="1">
      <c r="A34" s="36" t="s">
        <v>533</v>
      </c>
      <c r="B34" s="82" t="s">
        <v>535</v>
      </c>
      <c r="C34" s="83" t="s">
        <v>487</v>
      </c>
      <c r="D34" s="128">
        <v>17</v>
      </c>
    </row>
    <row r="35" spans="1:4" ht="18" customHeight="1">
      <c r="A35" s="37"/>
      <c r="B35" s="50" t="s">
        <v>537</v>
      </c>
      <c r="C35" s="50"/>
      <c r="D35" s="38"/>
    </row>
    <row r="36" spans="1:4" ht="20.25" customHeight="1">
      <c r="A36" s="37" t="s">
        <v>550</v>
      </c>
      <c r="B36" s="84" t="s">
        <v>620</v>
      </c>
      <c r="C36" s="50"/>
      <c r="D36" s="5"/>
    </row>
    <row r="37" spans="1:4" ht="16.5" customHeight="1">
      <c r="A37" s="37"/>
      <c r="B37" s="84" t="s">
        <v>6</v>
      </c>
      <c r="C37" s="50"/>
      <c r="D37" s="5"/>
    </row>
    <row r="38" spans="1:4" ht="18" customHeight="1">
      <c r="A38" s="37"/>
      <c r="B38" s="84" t="s">
        <v>7</v>
      </c>
      <c r="C38" s="50"/>
      <c r="D38" s="5"/>
    </row>
    <row r="39" spans="1:4" ht="18" customHeight="1">
      <c r="A39" s="37"/>
      <c r="B39" s="84" t="s">
        <v>8</v>
      </c>
      <c r="C39" s="50"/>
      <c r="D39" s="5"/>
    </row>
    <row r="40" spans="1:4" ht="18" customHeight="1">
      <c r="A40" s="37"/>
      <c r="B40" s="84" t="s">
        <v>12</v>
      </c>
      <c r="C40" s="50"/>
      <c r="D40" s="5"/>
    </row>
    <row r="41" spans="1:4" ht="18" customHeight="1">
      <c r="A41" s="37"/>
      <c r="B41" s="84" t="s">
        <v>626</v>
      </c>
      <c r="C41" s="50"/>
      <c r="D41" s="5"/>
    </row>
    <row r="42" spans="1:4" ht="18" customHeight="1">
      <c r="A42" s="37"/>
      <c r="B42" s="84" t="s">
        <v>627</v>
      </c>
      <c r="C42" s="50"/>
      <c r="D42" s="5"/>
    </row>
    <row r="43" spans="1:4" ht="18" customHeight="1">
      <c r="A43" s="37"/>
      <c r="B43" s="84" t="s">
        <v>9</v>
      </c>
      <c r="C43" s="50"/>
      <c r="D43" s="5"/>
    </row>
    <row r="44" spans="1:4" ht="18" customHeight="1">
      <c r="A44" s="37"/>
      <c r="B44" s="84" t="s">
        <v>10</v>
      </c>
      <c r="C44" s="50"/>
      <c r="D44" s="5"/>
    </row>
    <row r="45" spans="1:4" ht="20.25" customHeight="1">
      <c r="A45" s="37"/>
      <c r="B45" s="84" t="s">
        <v>11</v>
      </c>
      <c r="C45" s="50"/>
      <c r="D45" s="5"/>
    </row>
    <row r="46" spans="2:3" ht="19.5" customHeight="1">
      <c r="B46" s="3"/>
      <c r="C46" s="3"/>
    </row>
    <row r="47" spans="1:6" s="1" customFormat="1" ht="26.25" customHeight="1">
      <c r="A47" s="379" t="s">
        <v>690</v>
      </c>
      <c r="B47" s="95"/>
      <c r="C47" s="95"/>
      <c r="D47" s="380"/>
      <c r="E47" s="96"/>
      <c r="F47" s="96"/>
    </row>
    <row r="48" spans="1:6" s="1" customFormat="1" ht="18" customHeight="1">
      <c r="A48" s="381" t="s">
        <v>656</v>
      </c>
      <c r="B48" s="405" t="s">
        <v>659</v>
      </c>
      <c r="C48" s="405"/>
      <c r="D48" s="405"/>
      <c r="E48" s="405"/>
      <c r="F48" s="405"/>
    </row>
  </sheetData>
  <mergeCells count="10">
    <mergeCell ref="B48:F48"/>
    <mergeCell ref="A7:C7"/>
    <mergeCell ref="C2:D2"/>
    <mergeCell ref="D4:D5"/>
    <mergeCell ref="C4:C5"/>
    <mergeCell ref="A2:B2"/>
    <mergeCell ref="A3:B3"/>
    <mergeCell ref="A4:A5"/>
    <mergeCell ref="B4:B5"/>
    <mergeCell ref="C3:D3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65"/>
  <sheetViews>
    <sheetView view="pageBreakPreview" zoomScaleSheetLayoutView="100" workbookViewId="0" topLeftCell="A49">
      <selection activeCell="A64" sqref="A64:IV65"/>
    </sheetView>
  </sheetViews>
  <sheetFormatPr defaultColWidth="9.00390625" defaultRowHeight="12.75"/>
  <cols>
    <col min="1" max="1" width="6.125" style="0" customWidth="1"/>
    <col min="2" max="2" width="27.25390625" style="0" customWidth="1"/>
    <col min="3" max="3" width="18.875" style="0" customWidth="1"/>
    <col min="4" max="4" width="12.00390625" style="0" customWidth="1"/>
    <col min="5" max="5" width="18.00390625" style="0" customWidth="1"/>
    <col min="6" max="6" width="20.875" style="0" customWidth="1"/>
    <col min="7" max="7" width="32.25390625" style="0" customWidth="1"/>
  </cols>
  <sheetData>
    <row r="1" ht="12.75">
      <c r="A1" s="101" t="s">
        <v>667</v>
      </c>
    </row>
    <row r="2" spans="2:5" ht="15.75">
      <c r="B2" s="49" t="s">
        <v>658</v>
      </c>
      <c r="C2" s="470" t="str">
        <f ca="1">INDIRECT("Анкета!A5")</f>
        <v>ЗАО "ГОС"</v>
      </c>
      <c r="D2" s="470"/>
      <c r="E2" s="470"/>
    </row>
    <row r="3" spans="1:7" ht="27" customHeight="1">
      <c r="A3" s="475" t="s">
        <v>28</v>
      </c>
      <c r="B3" s="475"/>
      <c r="C3" s="475"/>
      <c r="D3" s="475"/>
      <c r="E3" s="475"/>
      <c r="F3" s="475"/>
      <c r="G3" s="88" t="s">
        <v>692</v>
      </c>
    </row>
    <row r="4" spans="1:6" ht="13.5" thickBot="1">
      <c r="A4" s="11"/>
      <c r="B4" s="11"/>
      <c r="C4" s="11"/>
      <c r="D4" s="11"/>
      <c r="E4" s="11"/>
      <c r="F4" s="11"/>
    </row>
    <row r="5" spans="1:7" ht="51.75" thickBot="1">
      <c r="A5" s="27" t="s">
        <v>538</v>
      </c>
      <c r="B5" s="28" t="s">
        <v>570</v>
      </c>
      <c r="C5" s="28" t="s">
        <v>571</v>
      </c>
      <c r="D5" s="28" t="s">
        <v>568</v>
      </c>
      <c r="E5" s="28" t="s">
        <v>566</v>
      </c>
      <c r="F5" s="39" t="s">
        <v>572</v>
      </c>
      <c r="G5" s="29" t="s">
        <v>564</v>
      </c>
    </row>
    <row r="6" spans="1:7" ht="15" customHeight="1">
      <c r="A6" s="48" t="s">
        <v>541</v>
      </c>
      <c r="B6" s="471" t="s">
        <v>565</v>
      </c>
      <c r="C6" s="471"/>
      <c r="D6" s="471"/>
      <c r="E6" s="471"/>
      <c r="F6" s="471"/>
      <c r="G6" s="472"/>
    </row>
    <row r="7" spans="1:7" ht="27" customHeight="1">
      <c r="A7" s="106" t="s">
        <v>744</v>
      </c>
      <c r="B7" s="17" t="s">
        <v>13</v>
      </c>
      <c r="C7" s="17"/>
      <c r="D7" s="18"/>
      <c r="E7" s="107">
        <f>764762.72/1.18/1000</f>
        <v>648.104</v>
      </c>
      <c r="F7" s="46" t="s">
        <v>745</v>
      </c>
      <c r="G7" s="109" t="s">
        <v>1</v>
      </c>
    </row>
    <row r="8" spans="1:7" ht="27" customHeight="1">
      <c r="A8" s="106" t="s">
        <v>746</v>
      </c>
      <c r="B8" s="17" t="s">
        <v>747</v>
      </c>
      <c r="C8" s="17"/>
      <c r="D8" s="18"/>
      <c r="E8" s="107">
        <f>224659.02/1.18/1000</f>
        <v>190.389</v>
      </c>
      <c r="F8" s="46" t="s">
        <v>745</v>
      </c>
      <c r="G8" s="109" t="s">
        <v>1</v>
      </c>
    </row>
    <row r="9" spans="1:7" ht="27" customHeight="1">
      <c r="A9" s="106" t="s">
        <v>748</v>
      </c>
      <c r="B9" s="17" t="s">
        <v>749</v>
      </c>
      <c r="C9" s="17"/>
      <c r="D9" s="18"/>
      <c r="E9" s="107">
        <f>270367.5/1.18/1000</f>
        <v>229.125</v>
      </c>
      <c r="F9" s="46" t="s">
        <v>745</v>
      </c>
      <c r="G9" s="109" t="s">
        <v>1</v>
      </c>
    </row>
    <row r="10" spans="1:7" ht="27" customHeight="1">
      <c r="A10" s="106" t="s">
        <v>750</v>
      </c>
      <c r="B10" s="17" t="s">
        <v>14</v>
      </c>
      <c r="C10" s="17"/>
      <c r="D10" s="18"/>
      <c r="E10" s="107">
        <f>809194.44/1.18/1000</f>
        <v>685.758</v>
      </c>
      <c r="F10" s="46" t="s">
        <v>745</v>
      </c>
      <c r="G10" s="109" t="s">
        <v>1</v>
      </c>
    </row>
    <row r="11" spans="1:7" ht="27" customHeight="1">
      <c r="A11" s="106" t="s">
        <v>751</v>
      </c>
      <c r="B11" s="17" t="s">
        <v>14</v>
      </c>
      <c r="C11" s="17"/>
      <c r="D11" s="18"/>
      <c r="E11" s="107">
        <f>665412.62/1.18/1000</f>
        <v>563.909</v>
      </c>
      <c r="F11" s="46" t="s">
        <v>696</v>
      </c>
      <c r="G11" s="108" t="s">
        <v>752</v>
      </c>
    </row>
    <row r="12" spans="1:7" ht="27" customHeight="1">
      <c r="A12" s="106" t="s">
        <v>753</v>
      </c>
      <c r="B12" s="17" t="s">
        <v>754</v>
      </c>
      <c r="C12" s="17"/>
      <c r="D12" s="18"/>
      <c r="E12" s="107">
        <f>148343.7/1.18/1000</f>
        <v>125.71500000000002</v>
      </c>
      <c r="F12" s="46" t="s">
        <v>696</v>
      </c>
      <c r="G12" s="108" t="s">
        <v>755</v>
      </c>
    </row>
    <row r="13" spans="1:7" ht="38.25" customHeight="1">
      <c r="A13" s="106" t="s">
        <v>756</v>
      </c>
      <c r="B13" s="17" t="s">
        <v>757</v>
      </c>
      <c r="C13" s="17"/>
      <c r="D13" s="18"/>
      <c r="E13" s="107">
        <f>293193.42/1.18/1000</f>
        <v>248.469</v>
      </c>
      <c r="F13" s="46" t="s">
        <v>696</v>
      </c>
      <c r="G13" s="110" t="s">
        <v>758</v>
      </c>
    </row>
    <row r="14" spans="1:7" ht="38.25" customHeight="1">
      <c r="A14" s="106" t="s">
        <v>759</v>
      </c>
      <c r="B14" s="111" t="s">
        <v>761</v>
      </c>
      <c r="C14" s="17"/>
      <c r="D14" s="18"/>
      <c r="E14" s="107">
        <f>72511/1.18/1000</f>
        <v>61.45</v>
      </c>
      <c r="F14" s="46" t="s">
        <v>763</v>
      </c>
      <c r="G14" s="110" t="s">
        <v>762</v>
      </c>
    </row>
    <row r="15" spans="1:7" ht="39.75" customHeight="1">
      <c r="A15" s="106" t="s">
        <v>760</v>
      </c>
      <c r="B15" s="111" t="s">
        <v>765</v>
      </c>
      <c r="C15" s="17"/>
      <c r="D15" s="18"/>
      <c r="E15" s="107">
        <f>467591.52/1.18/1000</f>
        <v>396.26400000000007</v>
      </c>
      <c r="F15" s="46" t="s">
        <v>696</v>
      </c>
      <c r="G15" s="110" t="s">
        <v>766</v>
      </c>
    </row>
    <row r="16" spans="1:7" ht="27" customHeight="1">
      <c r="A16" s="106" t="s">
        <v>764</v>
      </c>
      <c r="B16" s="111" t="s">
        <v>768</v>
      </c>
      <c r="C16" s="17"/>
      <c r="D16" s="18"/>
      <c r="E16" s="107">
        <f>1026381.7/1.18/1000</f>
        <v>869.815</v>
      </c>
      <c r="F16" s="46" t="s">
        <v>696</v>
      </c>
      <c r="G16" s="110" t="s">
        <v>769</v>
      </c>
    </row>
    <row r="17" spans="1:7" ht="27" customHeight="1">
      <c r="A17" s="106" t="s">
        <v>767</v>
      </c>
      <c r="B17" s="111" t="s">
        <v>15</v>
      </c>
      <c r="C17" s="17"/>
      <c r="D17" s="18"/>
      <c r="E17" s="107">
        <f>775451.16/1.18/1000</f>
        <v>657.1620000000001</v>
      </c>
      <c r="F17" s="46" t="s">
        <v>696</v>
      </c>
      <c r="G17" s="110" t="s">
        <v>773</v>
      </c>
    </row>
    <row r="18" spans="1:7" ht="27" customHeight="1">
      <c r="A18" s="106" t="s">
        <v>770</v>
      </c>
      <c r="B18" s="17" t="s">
        <v>772</v>
      </c>
      <c r="C18" s="17"/>
      <c r="D18" s="18"/>
      <c r="E18" s="107">
        <f>175150.94/1.18/1000</f>
        <v>148.433</v>
      </c>
      <c r="F18" s="46" t="s">
        <v>696</v>
      </c>
      <c r="G18" s="110" t="s">
        <v>774</v>
      </c>
    </row>
    <row r="19" spans="1:7" ht="27" customHeight="1">
      <c r="A19" s="106" t="s">
        <v>771</v>
      </c>
      <c r="B19" s="17" t="s">
        <v>782</v>
      </c>
      <c r="C19" s="17"/>
      <c r="D19" s="18"/>
      <c r="E19" s="107">
        <f>79231.03/1.18/1000</f>
        <v>67.1449406779661</v>
      </c>
      <c r="F19" s="46" t="s">
        <v>696</v>
      </c>
      <c r="G19" s="110" t="s">
        <v>783</v>
      </c>
    </row>
    <row r="20" spans="1:7" ht="27" customHeight="1">
      <c r="A20" s="106" t="s">
        <v>775</v>
      </c>
      <c r="B20" s="17" t="s">
        <v>785</v>
      </c>
      <c r="C20" s="17"/>
      <c r="D20" s="18"/>
      <c r="E20" s="107">
        <f>180519.94/1.18/1000</f>
        <v>152.983</v>
      </c>
      <c r="F20" s="46" t="s">
        <v>696</v>
      </c>
      <c r="G20" s="110" t="s">
        <v>784</v>
      </c>
    </row>
    <row r="21" spans="1:7" ht="27" customHeight="1">
      <c r="A21" s="106" t="s">
        <v>776</v>
      </c>
      <c r="B21" s="17" t="s">
        <v>786</v>
      </c>
      <c r="C21" s="17"/>
      <c r="D21" s="18"/>
      <c r="E21" s="107">
        <f>270843.04/1.18/1000</f>
        <v>229.528</v>
      </c>
      <c r="F21" s="46" t="s">
        <v>696</v>
      </c>
      <c r="G21" s="110" t="s">
        <v>787</v>
      </c>
    </row>
    <row r="22" spans="1:7" ht="27" customHeight="1">
      <c r="A22" s="106" t="s">
        <v>777</v>
      </c>
      <c r="B22" s="17" t="s">
        <v>789</v>
      </c>
      <c r="C22" s="17"/>
      <c r="D22" s="18"/>
      <c r="E22" s="107">
        <f>78499.5/1.18/1000</f>
        <v>66.525</v>
      </c>
      <c r="F22" s="46" t="s">
        <v>696</v>
      </c>
      <c r="G22" s="110" t="s">
        <v>788</v>
      </c>
    </row>
    <row r="23" spans="1:7" ht="27" customHeight="1">
      <c r="A23" s="106" t="s">
        <v>778</v>
      </c>
      <c r="B23" s="17" t="s">
        <v>790</v>
      </c>
      <c r="C23" s="17"/>
      <c r="D23" s="18"/>
      <c r="E23" s="107">
        <f>50025/1000</f>
        <v>50.025</v>
      </c>
      <c r="F23" s="46" t="s">
        <v>791</v>
      </c>
      <c r="G23" s="112" t="s">
        <v>792</v>
      </c>
    </row>
    <row r="24" spans="1:7" ht="27" customHeight="1">
      <c r="A24" s="106" t="s">
        <v>779</v>
      </c>
      <c r="B24" s="17" t="s">
        <v>795</v>
      </c>
      <c r="C24" s="17"/>
      <c r="D24" s="18"/>
      <c r="E24" s="107">
        <f>18397.2/1.18/1000</f>
        <v>15.59084745762712</v>
      </c>
      <c r="F24" s="46" t="s">
        <v>696</v>
      </c>
      <c r="G24" s="110" t="s">
        <v>796</v>
      </c>
    </row>
    <row r="25" spans="1:7" ht="27.75" customHeight="1">
      <c r="A25" s="106" t="s">
        <v>780</v>
      </c>
      <c r="B25" s="17" t="s">
        <v>799</v>
      </c>
      <c r="C25" s="17"/>
      <c r="D25" s="18"/>
      <c r="E25" s="107">
        <f>923944.72/1.18/1000</f>
        <v>783.004</v>
      </c>
      <c r="F25" s="46" t="s">
        <v>696</v>
      </c>
      <c r="G25" s="110" t="s">
        <v>798</v>
      </c>
    </row>
    <row r="26" spans="1:7" ht="27" customHeight="1">
      <c r="A26" s="106" t="s">
        <v>781</v>
      </c>
      <c r="B26" s="17" t="s">
        <v>800</v>
      </c>
      <c r="C26" s="17"/>
      <c r="D26" s="18"/>
      <c r="E26" s="107">
        <f>106843.1/1.18/1000</f>
        <v>90.54500000000002</v>
      </c>
      <c r="F26" s="46" t="s">
        <v>696</v>
      </c>
      <c r="G26" s="110" t="s">
        <v>801</v>
      </c>
    </row>
    <row r="27" spans="1:7" ht="29.25" customHeight="1">
      <c r="A27" s="106" t="s">
        <v>793</v>
      </c>
      <c r="B27" s="17" t="s">
        <v>803</v>
      </c>
      <c r="C27" s="17"/>
      <c r="D27" s="18"/>
      <c r="E27" s="107">
        <f>10609.38/1.18/1000</f>
        <v>8.991</v>
      </c>
      <c r="F27" s="46" t="s">
        <v>696</v>
      </c>
      <c r="G27" s="110" t="s">
        <v>802</v>
      </c>
    </row>
    <row r="28" spans="1:7" ht="27" customHeight="1">
      <c r="A28" s="106" t="s">
        <v>794</v>
      </c>
      <c r="B28" s="17" t="s">
        <v>0</v>
      </c>
      <c r="C28" s="17"/>
      <c r="D28" s="18"/>
      <c r="E28" s="107">
        <f>1684121.96/1.18/1000</f>
        <v>1427.222</v>
      </c>
      <c r="F28" s="46" t="s">
        <v>696</v>
      </c>
      <c r="G28" s="110" t="s">
        <v>804</v>
      </c>
    </row>
    <row r="29" spans="1:7" ht="30" customHeight="1">
      <c r="A29" s="114" t="s">
        <v>797</v>
      </c>
      <c r="B29" s="17" t="s">
        <v>16</v>
      </c>
      <c r="C29" s="17"/>
      <c r="D29" s="18"/>
      <c r="E29" s="107">
        <f>739389.03/1000+486.44+0.85+0.55+5.08+3.58+17.55+3.25</f>
        <v>1256.6890299999998</v>
      </c>
      <c r="F29" s="46"/>
      <c r="G29" s="113"/>
    </row>
    <row r="30" spans="1:7" ht="16.5" customHeight="1">
      <c r="A30" s="106"/>
      <c r="B30" s="17" t="s">
        <v>17</v>
      </c>
      <c r="C30" s="25"/>
      <c r="D30" s="18"/>
      <c r="E30" s="107">
        <f>SUM(E7:E29)</f>
        <v>8972.840818135592</v>
      </c>
      <c r="F30" s="46"/>
      <c r="G30" s="40"/>
    </row>
    <row r="31" spans="1:7" ht="12.75">
      <c r="A31" s="47" t="s">
        <v>542</v>
      </c>
      <c r="B31" s="473" t="s">
        <v>18</v>
      </c>
      <c r="C31" s="473"/>
      <c r="D31" s="473"/>
      <c r="E31" s="473"/>
      <c r="F31" s="473"/>
      <c r="G31" s="474"/>
    </row>
    <row r="32" spans="1:7" ht="36.75" customHeight="1">
      <c r="A32" s="106" t="s">
        <v>695</v>
      </c>
      <c r="B32" s="17" t="s">
        <v>728</v>
      </c>
      <c r="C32" s="17"/>
      <c r="D32" s="18"/>
      <c r="E32" s="107">
        <f>728627.58/1.18/1000</f>
        <v>617.481</v>
      </c>
      <c r="F32" s="46" t="s">
        <v>696</v>
      </c>
      <c r="G32" s="108" t="s">
        <v>699</v>
      </c>
    </row>
    <row r="33" spans="1:7" ht="26.25" customHeight="1">
      <c r="A33" s="106" t="s">
        <v>697</v>
      </c>
      <c r="B33" s="17" t="s">
        <v>22</v>
      </c>
      <c r="C33" s="18">
        <v>1</v>
      </c>
      <c r="D33" s="18" t="s">
        <v>558</v>
      </c>
      <c r="E33" s="107">
        <f>4161182.68/1.18/1000</f>
        <v>3526.4260000000004</v>
      </c>
      <c r="F33" s="46" t="s">
        <v>696</v>
      </c>
      <c r="G33" s="108" t="s">
        <v>700</v>
      </c>
    </row>
    <row r="34" spans="1:7" ht="39" customHeight="1">
      <c r="A34" s="106" t="s">
        <v>698</v>
      </c>
      <c r="B34" s="17" t="s">
        <v>23</v>
      </c>
      <c r="C34" s="17"/>
      <c r="D34" s="18"/>
      <c r="E34" s="107">
        <f>6695697.6/1.18/1000</f>
        <v>5674.32</v>
      </c>
      <c r="F34" s="46" t="s">
        <v>696</v>
      </c>
      <c r="G34" s="110" t="s">
        <v>704</v>
      </c>
    </row>
    <row r="35" spans="1:7" ht="27" customHeight="1">
      <c r="A35" s="106" t="s">
        <v>705</v>
      </c>
      <c r="B35" s="17" t="s">
        <v>706</v>
      </c>
      <c r="C35" s="18">
        <v>1</v>
      </c>
      <c r="D35" s="18" t="s">
        <v>558</v>
      </c>
      <c r="E35" s="18">
        <f>7435121/1.18/1000</f>
        <v>6300.95</v>
      </c>
      <c r="F35" s="46" t="s">
        <v>696</v>
      </c>
      <c r="G35" s="110" t="s">
        <v>707</v>
      </c>
    </row>
    <row r="36" spans="1:7" ht="38.25" customHeight="1">
      <c r="A36" s="106" t="s">
        <v>708</v>
      </c>
      <c r="B36" s="17" t="s">
        <v>709</v>
      </c>
      <c r="C36" s="17"/>
      <c r="D36" s="18"/>
      <c r="E36" s="18">
        <f>1989208.6/1.18/1000</f>
        <v>1685.7700000000002</v>
      </c>
      <c r="F36" s="46" t="s">
        <v>696</v>
      </c>
      <c r="G36" s="110" t="s">
        <v>710</v>
      </c>
    </row>
    <row r="37" spans="1:7" ht="39.75" customHeight="1">
      <c r="A37" s="106" t="s">
        <v>711</v>
      </c>
      <c r="B37" s="17" t="s">
        <v>722</v>
      </c>
      <c r="C37" s="17"/>
      <c r="D37" s="18"/>
      <c r="E37" s="18">
        <f>6305967.2/1.18/1000</f>
        <v>5344.04</v>
      </c>
      <c r="F37" s="46" t="s">
        <v>696</v>
      </c>
      <c r="G37" s="110" t="s">
        <v>725</v>
      </c>
    </row>
    <row r="38" spans="1:7" ht="40.5" customHeight="1">
      <c r="A38" s="106" t="s">
        <v>712</v>
      </c>
      <c r="B38" s="17" t="s">
        <v>701</v>
      </c>
      <c r="C38" s="17"/>
      <c r="D38" s="18"/>
      <c r="E38" s="107">
        <f>(136914.69+187479.53+208183.39+55697.84+176567.08)/1.18/1000</f>
        <v>648.1716355932202</v>
      </c>
      <c r="F38" s="46" t="s">
        <v>702</v>
      </c>
      <c r="G38" s="109" t="s">
        <v>703</v>
      </c>
    </row>
    <row r="39" spans="1:7" ht="20.25" customHeight="1">
      <c r="A39" s="106"/>
      <c r="B39" s="17" t="s">
        <v>19</v>
      </c>
      <c r="C39" s="17"/>
      <c r="D39" s="18"/>
      <c r="E39" s="107">
        <f>SUM(E32:E38)</f>
        <v>23797.15863559322</v>
      </c>
      <c r="F39" s="46"/>
      <c r="G39" s="109"/>
    </row>
    <row r="40" spans="1:7" ht="20.25" customHeight="1">
      <c r="A40" s="106"/>
      <c r="B40" s="118"/>
      <c r="C40" s="118"/>
      <c r="D40" s="119"/>
      <c r="E40" s="120"/>
      <c r="F40" s="119"/>
      <c r="G40" s="123"/>
    </row>
    <row r="41" spans="1:7" ht="12.75">
      <c r="A41" s="47" t="s">
        <v>543</v>
      </c>
      <c r="B41" s="473" t="s">
        <v>20</v>
      </c>
      <c r="C41" s="473"/>
      <c r="D41" s="473"/>
      <c r="E41" s="473"/>
      <c r="F41" s="473"/>
      <c r="G41" s="474"/>
    </row>
    <row r="42" spans="1:7" ht="39.75" customHeight="1">
      <c r="A42" s="106" t="s">
        <v>495</v>
      </c>
      <c r="B42" s="17" t="s">
        <v>713</v>
      </c>
      <c r="C42" s="17"/>
      <c r="D42" s="18"/>
      <c r="E42" s="107">
        <f>689440.96/1.18/1000</f>
        <v>584.272</v>
      </c>
      <c r="F42" s="46" t="s">
        <v>696</v>
      </c>
      <c r="G42" s="110" t="s">
        <v>714</v>
      </c>
    </row>
    <row r="43" spans="1:7" ht="29.25" customHeight="1">
      <c r="A43" s="106" t="s">
        <v>496</v>
      </c>
      <c r="B43" s="17" t="s">
        <v>715</v>
      </c>
      <c r="C43" s="17"/>
      <c r="D43" s="18"/>
      <c r="E43" s="107">
        <f>1919786.84/1.18/1000</f>
        <v>1626.9380000000003</v>
      </c>
      <c r="F43" s="46" t="s">
        <v>696</v>
      </c>
      <c r="G43" s="110" t="s">
        <v>716</v>
      </c>
    </row>
    <row r="44" spans="1:7" ht="25.5" customHeight="1">
      <c r="A44" s="106" t="s">
        <v>499</v>
      </c>
      <c r="B44" s="111" t="s">
        <v>717</v>
      </c>
      <c r="C44" s="17"/>
      <c r="D44" s="18"/>
      <c r="E44" s="107">
        <f>1873174.48/1.18/1000</f>
        <v>1587.436</v>
      </c>
      <c r="F44" s="46" t="s">
        <v>696</v>
      </c>
      <c r="G44" s="110" t="s">
        <v>718</v>
      </c>
    </row>
    <row r="45" spans="1:7" ht="27" customHeight="1">
      <c r="A45" s="106" t="s">
        <v>500</v>
      </c>
      <c r="B45" s="17" t="s">
        <v>719</v>
      </c>
      <c r="C45" s="17"/>
      <c r="D45" s="18"/>
      <c r="E45" s="107">
        <f>89379.96/1.18/1000</f>
        <v>75.74572881355932</v>
      </c>
      <c r="F45" s="46" t="s">
        <v>720</v>
      </c>
      <c r="G45" s="109" t="s">
        <v>721</v>
      </c>
    </row>
    <row r="46" spans="1:7" ht="40.5" customHeight="1">
      <c r="A46" s="106" t="s">
        <v>24</v>
      </c>
      <c r="B46" s="17" t="s">
        <v>723</v>
      </c>
      <c r="C46" s="17"/>
      <c r="D46" s="18"/>
      <c r="E46" s="107">
        <f>8205345.94/1.18/1000</f>
        <v>6953.683000000001</v>
      </c>
      <c r="F46" s="46" t="s">
        <v>696</v>
      </c>
      <c r="G46" s="110" t="s">
        <v>724</v>
      </c>
    </row>
    <row r="47" spans="1:7" ht="38.25" customHeight="1">
      <c r="A47" s="106" t="s">
        <v>504</v>
      </c>
      <c r="B47" s="17" t="s">
        <v>722</v>
      </c>
      <c r="C47" s="17"/>
      <c r="D47" s="18"/>
      <c r="E47" s="107">
        <f>1371130.5/1.18/1000</f>
        <v>1161.975</v>
      </c>
      <c r="F47" s="46" t="s">
        <v>696</v>
      </c>
      <c r="G47" s="110" t="s">
        <v>725</v>
      </c>
    </row>
    <row r="48" spans="1:7" ht="26.25" customHeight="1">
      <c r="A48" s="106" t="s">
        <v>506</v>
      </c>
      <c r="B48" s="17" t="s">
        <v>726</v>
      </c>
      <c r="C48" s="17"/>
      <c r="D48" s="18"/>
      <c r="E48" s="107">
        <f>3585526.76/1.18/1000</f>
        <v>3038.582</v>
      </c>
      <c r="F48" s="46" t="s">
        <v>696</v>
      </c>
      <c r="G48" s="110" t="s">
        <v>727</v>
      </c>
    </row>
    <row r="49" spans="1:7" ht="30" customHeight="1">
      <c r="A49" s="106" t="s">
        <v>507</v>
      </c>
      <c r="B49" s="17" t="s">
        <v>729</v>
      </c>
      <c r="C49" s="17"/>
      <c r="D49" s="18"/>
      <c r="E49" s="107">
        <f>1498153.96/1.18/1000</f>
        <v>1269.622</v>
      </c>
      <c r="F49" s="46" t="s">
        <v>730</v>
      </c>
      <c r="G49" s="110" t="s">
        <v>731</v>
      </c>
    </row>
    <row r="50" spans="1:7" ht="27.75" customHeight="1">
      <c r="A50" s="106" t="s">
        <v>511</v>
      </c>
      <c r="B50" s="111" t="s">
        <v>732</v>
      </c>
      <c r="C50" s="17"/>
      <c r="D50" s="18"/>
      <c r="E50" s="107">
        <f>1608934.72/1.18/1000</f>
        <v>1363.504</v>
      </c>
      <c r="F50" s="46" t="s">
        <v>696</v>
      </c>
      <c r="G50" s="110" t="s">
        <v>733</v>
      </c>
    </row>
    <row r="51" spans="1:7" ht="27" customHeight="1">
      <c r="A51" s="106" t="s">
        <v>512</v>
      </c>
      <c r="B51" s="17" t="s">
        <v>734</v>
      </c>
      <c r="C51" s="17"/>
      <c r="D51" s="18"/>
      <c r="E51" s="107">
        <f>453476.36/1.18/1000</f>
        <v>384.302</v>
      </c>
      <c r="F51" s="46" t="s">
        <v>696</v>
      </c>
      <c r="G51" s="110" t="s">
        <v>735</v>
      </c>
    </row>
    <row r="52" spans="1:7" ht="26.25" customHeight="1">
      <c r="A52" s="106" t="s">
        <v>513</v>
      </c>
      <c r="B52" s="17" t="s">
        <v>736</v>
      </c>
      <c r="C52" s="17"/>
      <c r="D52" s="18"/>
      <c r="E52" s="107">
        <f>467317.76/1.18/1000</f>
        <v>396.032</v>
      </c>
      <c r="F52" s="46" t="s">
        <v>696</v>
      </c>
      <c r="G52" s="110" t="s">
        <v>737</v>
      </c>
    </row>
    <row r="53" spans="1:7" ht="24.75" customHeight="1">
      <c r="A53" s="106" t="s">
        <v>25</v>
      </c>
      <c r="B53" s="17" t="s">
        <v>738</v>
      </c>
      <c r="C53" s="17"/>
      <c r="D53" s="18"/>
      <c r="E53" s="107">
        <f>65191.96/1.18/1000</f>
        <v>55.247423728813565</v>
      </c>
      <c r="F53" s="46" t="s">
        <v>720</v>
      </c>
      <c r="G53" s="109" t="s">
        <v>739</v>
      </c>
    </row>
    <row r="54" spans="1:7" ht="25.5" customHeight="1">
      <c r="A54" s="106" t="s">
        <v>26</v>
      </c>
      <c r="B54" s="17" t="s">
        <v>740</v>
      </c>
      <c r="C54" s="17"/>
      <c r="D54" s="18"/>
      <c r="E54" s="107">
        <f>482158.62/1.18/1000</f>
        <v>408.609</v>
      </c>
      <c r="F54" s="46" t="s">
        <v>696</v>
      </c>
      <c r="G54" s="110" t="s">
        <v>741</v>
      </c>
    </row>
    <row r="55" spans="1:7" ht="27" customHeight="1">
      <c r="A55" s="106" t="s">
        <v>27</v>
      </c>
      <c r="B55" s="111" t="s">
        <v>742</v>
      </c>
      <c r="C55" s="17"/>
      <c r="D55" s="18"/>
      <c r="E55" s="107">
        <f>601803.54/1.18/1000</f>
        <v>510.00300000000004</v>
      </c>
      <c r="F55" s="46" t="s">
        <v>696</v>
      </c>
      <c r="G55" s="110" t="s">
        <v>743</v>
      </c>
    </row>
    <row r="56" spans="1:7" ht="16.5" customHeight="1">
      <c r="A56" s="106"/>
      <c r="B56" s="17" t="s">
        <v>17</v>
      </c>
      <c r="C56" s="25"/>
      <c r="D56" s="18"/>
      <c r="E56" s="107">
        <f>SUM(E42:E55)</f>
        <v>19415.951152542377</v>
      </c>
      <c r="F56" s="46"/>
      <c r="G56" s="40"/>
    </row>
    <row r="57" spans="1:7" ht="19.5" customHeight="1">
      <c r="A57" s="121"/>
      <c r="B57" s="111" t="s">
        <v>21</v>
      </c>
      <c r="C57" s="17"/>
      <c r="D57" s="18"/>
      <c r="E57" s="107">
        <f>E30+E39+E56</f>
        <v>52185.95060627119</v>
      </c>
      <c r="F57" s="107"/>
      <c r="G57" s="122"/>
    </row>
    <row r="58" spans="1:6" ht="12.75">
      <c r="A58" s="31"/>
      <c r="B58" s="32"/>
      <c r="C58" s="32"/>
      <c r="D58" s="33"/>
      <c r="E58" s="33"/>
      <c r="F58" s="33"/>
    </row>
    <row r="59" spans="1:6" ht="12.75">
      <c r="A59" s="41"/>
      <c r="B59" s="42" t="s">
        <v>567</v>
      </c>
      <c r="C59" s="42"/>
      <c r="D59" s="42"/>
      <c r="E59" s="43"/>
      <c r="F59" s="43"/>
    </row>
    <row r="60" spans="1:6" ht="15.75">
      <c r="A60" s="45" t="s">
        <v>550</v>
      </c>
      <c r="B60" s="44" t="s">
        <v>563</v>
      </c>
      <c r="C60" s="44"/>
      <c r="D60" s="44"/>
      <c r="E60" s="44"/>
      <c r="F60" s="44"/>
    </row>
    <row r="61" spans="1:6" ht="12.75">
      <c r="A61" s="44"/>
      <c r="B61" s="44" t="s">
        <v>569</v>
      </c>
      <c r="C61" s="44"/>
      <c r="D61" s="44"/>
      <c r="E61" s="44"/>
      <c r="F61" s="44"/>
    </row>
    <row r="62" spans="1:6" ht="12.75">
      <c r="A62" s="9"/>
      <c r="B62" s="9"/>
      <c r="C62" s="9"/>
      <c r="D62" s="9"/>
      <c r="E62" s="9"/>
      <c r="F62" s="9"/>
    </row>
    <row r="64" spans="1:6" s="1" customFormat="1" ht="22.5" customHeight="1">
      <c r="A64" s="379" t="s">
        <v>690</v>
      </c>
      <c r="B64" s="95"/>
      <c r="C64" s="95"/>
      <c r="D64" s="380"/>
      <c r="E64" s="96"/>
      <c r="F64" s="96"/>
    </row>
    <row r="65" spans="1:6" s="1" customFormat="1" ht="18.75" customHeight="1">
      <c r="A65" s="381" t="s">
        <v>656</v>
      </c>
      <c r="B65" s="405" t="s">
        <v>659</v>
      </c>
      <c r="C65" s="405"/>
      <c r="D65" s="405"/>
      <c r="E65" s="405"/>
      <c r="F65" s="405"/>
    </row>
  </sheetData>
  <mergeCells count="6">
    <mergeCell ref="B65:F65"/>
    <mergeCell ref="C2:E2"/>
    <mergeCell ref="B6:G6"/>
    <mergeCell ref="B31:G31"/>
    <mergeCell ref="A3:F3"/>
    <mergeCell ref="B41:G41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9"/>
  <sheetViews>
    <sheetView view="pageBreakPreview" zoomScaleSheetLayoutView="100" workbookViewId="0" topLeftCell="A1">
      <selection activeCell="A5" sqref="A5:D15"/>
    </sheetView>
  </sheetViews>
  <sheetFormatPr defaultColWidth="9.00390625" defaultRowHeight="12.75"/>
  <cols>
    <col min="1" max="1" width="5.375" style="0" customWidth="1"/>
    <col min="2" max="2" width="53.75390625" style="0" customWidth="1"/>
    <col min="3" max="3" width="12.00390625" style="0" customWidth="1"/>
    <col min="4" max="4" width="16.375" style="0" customWidth="1"/>
  </cols>
  <sheetData>
    <row r="1" ht="12.75">
      <c r="A1" s="101" t="s">
        <v>668</v>
      </c>
    </row>
    <row r="2" spans="2:4" ht="15.75">
      <c r="B2" s="49" t="s">
        <v>658</v>
      </c>
      <c r="C2" s="470" t="str">
        <f ca="1">INDIRECT("Анкета!A5")</f>
        <v>ЗАО "ГОС"</v>
      </c>
      <c r="D2" s="470"/>
    </row>
    <row r="3" spans="1:10" ht="19.5" customHeight="1">
      <c r="A3" s="476" t="s">
        <v>575</v>
      </c>
      <c r="B3" s="476"/>
      <c r="C3" s="476"/>
      <c r="D3" s="476"/>
      <c r="E3" s="5"/>
      <c r="F3" s="5"/>
      <c r="G3" s="5"/>
      <c r="H3" s="5"/>
      <c r="I3" s="5"/>
      <c r="J3" s="5"/>
    </row>
    <row r="4" spans="1:10" ht="13.5" thickBot="1">
      <c r="A4" s="4"/>
      <c r="B4" s="4"/>
      <c r="C4" s="4"/>
      <c r="D4" s="4"/>
      <c r="E4" s="5"/>
      <c r="F4" s="5"/>
      <c r="G4" s="5"/>
      <c r="H4" s="5"/>
      <c r="I4" s="5"/>
      <c r="J4" s="5"/>
    </row>
    <row r="5" spans="1:10" ht="26.25" thickBot="1">
      <c r="A5" s="51" t="s">
        <v>538</v>
      </c>
      <c r="B5" s="52" t="s">
        <v>539</v>
      </c>
      <c r="C5" s="52" t="s">
        <v>540</v>
      </c>
      <c r="D5" s="97" t="s">
        <v>692</v>
      </c>
      <c r="E5" s="5"/>
      <c r="F5" s="5"/>
      <c r="G5" s="5"/>
      <c r="H5" s="5"/>
      <c r="I5" s="5"/>
      <c r="J5" s="5"/>
    </row>
    <row r="6" spans="1:10" ht="12.75">
      <c r="A6" s="53">
        <v>1</v>
      </c>
      <c r="B6" s="54">
        <v>2</v>
      </c>
      <c r="C6" s="54">
        <v>3</v>
      </c>
      <c r="D6" s="382">
        <v>4</v>
      </c>
      <c r="E6" s="5"/>
      <c r="F6" s="5"/>
      <c r="G6" s="5"/>
      <c r="H6" s="5"/>
      <c r="I6" s="5"/>
      <c r="J6" s="5"/>
    </row>
    <row r="7" spans="1:10" ht="14.25">
      <c r="A7" s="55" t="s">
        <v>541</v>
      </c>
      <c r="B7" s="10" t="s">
        <v>580</v>
      </c>
      <c r="C7" s="6" t="s">
        <v>552</v>
      </c>
      <c r="D7" s="103">
        <v>64750.53</v>
      </c>
      <c r="E7" s="5"/>
      <c r="F7" s="5"/>
      <c r="G7" s="5"/>
      <c r="H7" s="5"/>
      <c r="I7" s="5"/>
      <c r="J7" s="5"/>
    </row>
    <row r="8" spans="1:10" ht="14.25">
      <c r="A8" s="55" t="s">
        <v>542</v>
      </c>
      <c r="B8" s="10" t="s">
        <v>576</v>
      </c>
      <c r="C8" s="6" t="s">
        <v>552</v>
      </c>
      <c r="D8" s="103" t="s">
        <v>693</v>
      </c>
      <c r="E8" s="5"/>
      <c r="F8" s="5"/>
      <c r="G8" s="5"/>
      <c r="H8" s="5"/>
      <c r="I8" s="5"/>
      <c r="J8" s="5"/>
    </row>
    <row r="9" spans="1:10" ht="14.25">
      <c r="A9" s="55" t="s">
        <v>543</v>
      </c>
      <c r="B9" s="10" t="s">
        <v>577</v>
      </c>
      <c r="C9" s="6" t="s">
        <v>552</v>
      </c>
      <c r="D9" s="103" t="s">
        <v>693</v>
      </c>
      <c r="E9" s="5"/>
      <c r="F9" s="5"/>
      <c r="G9" s="5"/>
      <c r="H9" s="5"/>
      <c r="I9" s="5"/>
      <c r="J9" s="5"/>
    </row>
    <row r="10" spans="1:10" ht="25.5">
      <c r="A10" s="55" t="s">
        <v>544</v>
      </c>
      <c r="B10" s="56" t="s">
        <v>578</v>
      </c>
      <c r="C10" s="6" t="s">
        <v>552</v>
      </c>
      <c r="D10" s="103" t="s">
        <v>693</v>
      </c>
      <c r="E10" s="5"/>
      <c r="F10" s="5"/>
      <c r="G10" s="5"/>
      <c r="H10" s="5"/>
      <c r="I10" s="5"/>
      <c r="J10" s="5"/>
    </row>
    <row r="11" spans="1:10" ht="14.25">
      <c r="A11" s="55" t="s">
        <v>545</v>
      </c>
      <c r="B11" s="10" t="s">
        <v>579</v>
      </c>
      <c r="C11" s="6" t="s">
        <v>552</v>
      </c>
      <c r="D11" s="103">
        <v>64750.53</v>
      </c>
      <c r="E11" s="5"/>
      <c r="F11" s="5"/>
      <c r="G11" s="5"/>
      <c r="H11" s="5"/>
      <c r="I11" s="5"/>
      <c r="J11" s="5"/>
    </row>
    <row r="12" spans="1:10" ht="12.75">
      <c r="A12" s="55" t="s">
        <v>546</v>
      </c>
      <c r="B12" s="10" t="s">
        <v>581</v>
      </c>
      <c r="C12" s="57" t="s">
        <v>585</v>
      </c>
      <c r="D12" s="103">
        <v>63.009</v>
      </c>
      <c r="E12" s="5"/>
      <c r="F12" s="5"/>
      <c r="G12" s="5"/>
      <c r="H12" s="5"/>
      <c r="I12" s="5"/>
      <c r="J12" s="5"/>
    </row>
    <row r="13" spans="1:10" ht="12.75">
      <c r="A13" s="61" t="s">
        <v>547</v>
      </c>
      <c r="B13" s="60" t="s">
        <v>582</v>
      </c>
      <c r="C13" s="62" t="s">
        <v>554</v>
      </c>
      <c r="D13" s="104">
        <v>3</v>
      </c>
      <c r="E13" s="5"/>
      <c r="F13" s="5"/>
      <c r="G13" s="5"/>
      <c r="H13" s="5"/>
      <c r="I13" s="5"/>
      <c r="J13" s="5"/>
    </row>
    <row r="14" spans="1:10" ht="12.75">
      <c r="A14" s="61" t="s">
        <v>548</v>
      </c>
      <c r="B14" s="60" t="s">
        <v>583</v>
      </c>
      <c r="C14" s="62" t="s">
        <v>554</v>
      </c>
      <c r="D14" s="104">
        <v>1</v>
      </c>
      <c r="E14" s="5"/>
      <c r="F14" s="5"/>
      <c r="G14" s="5"/>
      <c r="H14" s="5"/>
      <c r="I14" s="5"/>
      <c r="J14" s="5"/>
    </row>
    <row r="15" spans="1:10" ht="27.75" customHeight="1" thickBot="1">
      <c r="A15" s="58" t="s">
        <v>549</v>
      </c>
      <c r="B15" s="7" t="s">
        <v>555</v>
      </c>
      <c r="C15" s="59" t="s">
        <v>584</v>
      </c>
      <c r="D15" s="105">
        <v>126</v>
      </c>
      <c r="E15" s="5"/>
      <c r="F15" s="5"/>
      <c r="G15" s="5"/>
      <c r="H15" s="5"/>
      <c r="I15" s="5"/>
      <c r="J15" s="5"/>
    </row>
    <row r="16" spans="1:10" ht="12.75">
      <c r="A16" s="4"/>
      <c r="B16" s="4"/>
      <c r="C16" s="4"/>
      <c r="D16" s="4"/>
      <c r="E16" s="5"/>
      <c r="F16" s="5"/>
      <c r="G16" s="5"/>
      <c r="H16" s="5"/>
      <c r="I16" s="5"/>
      <c r="J16" s="5"/>
    </row>
    <row r="18" spans="1:6" s="1" customFormat="1" ht="18.75" customHeight="1">
      <c r="A18" s="379" t="s">
        <v>690</v>
      </c>
      <c r="B18" s="95"/>
      <c r="C18" s="95"/>
      <c r="D18" s="380"/>
      <c r="E18" s="96"/>
      <c r="F18" s="96"/>
    </row>
    <row r="19" spans="1:6" s="1" customFormat="1" ht="18" customHeight="1">
      <c r="A19" s="381" t="s">
        <v>656</v>
      </c>
      <c r="B19" s="405" t="s">
        <v>660</v>
      </c>
      <c r="C19" s="405"/>
      <c r="D19" s="405"/>
      <c r="E19" s="405"/>
      <c r="F19" s="405"/>
    </row>
  </sheetData>
  <mergeCells count="3">
    <mergeCell ref="A3:D3"/>
    <mergeCell ref="B19:F19"/>
    <mergeCell ref="C2:D2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27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7.00390625" style="0" customWidth="1"/>
    <col min="2" max="2" width="51.75390625" style="0" customWidth="1"/>
    <col min="3" max="3" width="14.875" style="0" customWidth="1"/>
    <col min="4" max="4" width="15.00390625" style="0" customWidth="1"/>
  </cols>
  <sheetData>
    <row r="1" ht="12.75">
      <c r="A1" s="101" t="s">
        <v>669</v>
      </c>
    </row>
    <row r="2" spans="1:4" ht="15.75">
      <c r="A2" s="5"/>
      <c r="B2" s="98" t="s">
        <v>658</v>
      </c>
      <c r="C2" s="478" t="str">
        <f ca="1">INDIRECT("Анкета!A5")</f>
        <v>ЗАО "ГОС"</v>
      </c>
      <c r="D2" s="478"/>
    </row>
    <row r="3" spans="1:4" ht="22.5" customHeight="1">
      <c r="A3" s="477" t="s">
        <v>621</v>
      </c>
      <c r="B3" s="477"/>
      <c r="C3" s="477"/>
      <c r="D3" s="477"/>
    </row>
    <row r="4" spans="1:4" ht="13.5" thickBot="1">
      <c r="A4" s="11"/>
      <c r="B4" s="11"/>
      <c r="C4" s="11"/>
      <c r="D4" s="11"/>
    </row>
    <row r="5" spans="1:4" ht="39" customHeight="1" thickBot="1">
      <c r="A5" s="27" t="s">
        <v>538</v>
      </c>
      <c r="B5" s="28" t="s">
        <v>489</v>
      </c>
      <c r="C5" s="28" t="s">
        <v>559</v>
      </c>
      <c r="D5" s="97" t="s">
        <v>692</v>
      </c>
    </row>
    <row r="6" spans="1:4" ht="31.5" customHeight="1">
      <c r="A6" s="12" t="s">
        <v>541</v>
      </c>
      <c r="B6" s="13" t="s">
        <v>586</v>
      </c>
      <c r="C6" s="14" t="s">
        <v>557</v>
      </c>
      <c r="D6" s="15" t="s">
        <v>693</v>
      </c>
    </row>
    <row r="7" spans="1:4" ht="26.25" customHeight="1">
      <c r="A7" s="16" t="s">
        <v>542</v>
      </c>
      <c r="B7" s="17" t="s">
        <v>694</v>
      </c>
      <c r="C7" s="14" t="s">
        <v>557</v>
      </c>
      <c r="D7" s="19" t="s">
        <v>693</v>
      </c>
    </row>
    <row r="8" spans="1:4" ht="37.5" customHeight="1">
      <c r="A8" s="16" t="s">
        <v>543</v>
      </c>
      <c r="B8" s="17" t="s">
        <v>602</v>
      </c>
      <c r="C8" s="18" t="s">
        <v>558</v>
      </c>
      <c r="D8" s="19">
        <v>67</v>
      </c>
    </row>
    <row r="9" spans="1:4" ht="15" customHeight="1">
      <c r="A9" s="16" t="s">
        <v>594</v>
      </c>
      <c r="B9" s="26" t="s">
        <v>587</v>
      </c>
      <c r="C9" s="18" t="s">
        <v>558</v>
      </c>
      <c r="D9" s="19">
        <v>12</v>
      </c>
    </row>
    <row r="10" spans="1:4" ht="15" customHeight="1">
      <c r="A10" s="16" t="s">
        <v>595</v>
      </c>
      <c r="B10" s="26" t="s">
        <v>588</v>
      </c>
      <c r="C10" s="18" t="s">
        <v>558</v>
      </c>
      <c r="D10" s="19" t="s">
        <v>693</v>
      </c>
    </row>
    <row r="11" spans="1:4" ht="23.25" customHeight="1">
      <c r="A11" s="16" t="s">
        <v>596</v>
      </c>
      <c r="B11" s="26" t="s">
        <v>589</v>
      </c>
      <c r="C11" s="18" t="s">
        <v>558</v>
      </c>
      <c r="D11" s="19">
        <v>12</v>
      </c>
    </row>
    <row r="12" spans="1:4" ht="15" customHeight="1">
      <c r="A12" s="16" t="s">
        <v>597</v>
      </c>
      <c r="B12" s="26" t="s">
        <v>590</v>
      </c>
      <c r="C12" s="18" t="s">
        <v>558</v>
      </c>
      <c r="D12" s="19">
        <v>12</v>
      </c>
    </row>
    <row r="13" spans="1:4" ht="15" customHeight="1">
      <c r="A13" s="16" t="s">
        <v>598</v>
      </c>
      <c r="B13" s="26" t="s">
        <v>591</v>
      </c>
      <c r="C13" s="18" t="s">
        <v>558</v>
      </c>
      <c r="D13" s="19">
        <v>12</v>
      </c>
    </row>
    <row r="14" spans="1:4" ht="15" customHeight="1">
      <c r="A14" s="16" t="s">
        <v>599</v>
      </c>
      <c r="B14" s="26" t="s">
        <v>592</v>
      </c>
      <c r="C14" s="18" t="s">
        <v>558</v>
      </c>
      <c r="D14" s="19">
        <v>12</v>
      </c>
    </row>
    <row r="15" spans="1:4" ht="18" customHeight="1">
      <c r="A15" s="16" t="s">
        <v>600</v>
      </c>
      <c r="B15" s="26" t="s">
        <v>593</v>
      </c>
      <c r="C15" s="18" t="s">
        <v>558</v>
      </c>
      <c r="D15" s="19">
        <v>7</v>
      </c>
    </row>
    <row r="16" spans="1:4" ht="72.75" customHeight="1">
      <c r="A16" s="16" t="s">
        <v>548</v>
      </c>
      <c r="B16" s="17" t="s">
        <v>601</v>
      </c>
      <c r="C16" s="18" t="s">
        <v>558</v>
      </c>
      <c r="D16" s="19">
        <v>17</v>
      </c>
    </row>
    <row r="17" spans="1:4" ht="15" customHeight="1">
      <c r="A17" s="16" t="s">
        <v>603</v>
      </c>
      <c r="B17" s="26" t="s">
        <v>587</v>
      </c>
      <c r="C17" s="18" t="s">
        <v>558</v>
      </c>
      <c r="D17" s="19">
        <v>6</v>
      </c>
    </row>
    <row r="18" spans="1:4" ht="16.5" customHeight="1">
      <c r="A18" s="20" t="s">
        <v>604</v>
      </c>
      <c r="B18" s="26" t="s">
        <v>588</v>
      </c>
      <c r="C18" s="18" t="s">
        <v>558</v>
      </c>
      <c r="D18" s="19" t="s">
        <v>693</v>
      </c>
    </row>
    <row r="19" spans="1:4" ht="22.5" customHeight="1">
      <c r="A19" s="16" t="s">
        <v>605</v>
      </c>
      <c r="B19" s="26" t="s">
        <v>589</v>
      </c>
      <c r="C19" s="18" t="s">
        <v>558</v>
      </c>
      <c r="D19" s="19" t="s">
        <v>693</v>
      </c>
    </row>
    <row r="20" spans="1:4" ht="15" customHeight="1">
      <c r="A20" s="16" t="s">
        <v>606</v>
      </c>
      <c r="B20" s="26" t="s">
        <v>590</v>
      </c>
      <c r="C20" s="18" t="s">
        <v>558</v>
      </c>
      <c r="D20" s="19">
        <v>2</v>
      </c>
    </row>
    <row r="21" spans="1:4" ht="15" customHeight="1">
      <c r="A21" s="16" t="s">
        <v>607</v>
      </c>
      <c r="B21" s="26" t="s">
        <v>591</v>
      </c>
      <c r="C21" s="18" t="s">
        <v>558</v>
      </c>
      <c r="D21" s="19" t="s">
        <v>693</v>
      </c>
    </row>
    <row r="22" spans="1:4" ht="16.5" customHeight="1">
      <c r="A22" s="16" t="s">
        <v>608</v>
      </c>
      <c r="B22" s="26" t="s">
        <v>592</v>
      </c>
      <c r="C22" s="18" t="s">
        <v>558</v>
      </c>
      <c r="D22" s="19">
        <v>3</v>
      </c>
    </row>
    <row r="23" spans="1:4" ht="17.25" customHeight="1" thickBot="1">
      <c r="A23" s="21" t="s">
        <v>609</v>
      </c>
      <c r="B23" s="85" t="s">
        <v>593</v>
      </c>
      <c r="C23" s="23" t="s">
        <v>558</v>
      </c>
      <c r="D23" s="24">
        <v>6</v>
      </c>
    </row>
    <row r="26" spans="1:6" s="1" customFormat="1" ht="22.5" customHeight="1">
      <c r="A26" s="379" t="s">
        <v>690</v>
      </c>
      <c r="B26" s="95"/>
      <c r="C26" s="95"/>
      <c r="D26" s="380"/>
      <c r="E26" s="96"/>
      <c r="F26" s="96"/>
    </row>
    <row r="27" spans="1:6" s="1" customFormat="1" ht="12.75">
      <c r="A27" s="381" t="s">
        <v>656</v>
      </c>
      <c r="B27" s="405" t="s">
        <v>660</v>
      </c>
      <c r="C27" s="405"/>
      <c r="D27" s="405"/>
      <c r="E27" s="405"/>
      <c r="F27" s="405"/>
    </row>
  </sheetData>
  <mergeCells count="3">
    <mergeCell ref="A3:D3"/>
    <mergeCell ref="C2:D2"/>
    <mergeCell ref="B27:F2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">
      <selection activeCell="C9" sqref="C9:F9"/>
    </sheetView>
  </sheetViews>
  <sheetFormatPr defaultColWidth="9.00390625" defaultRowHeight="12.75"/>
  <cols>
    <col min="1" max="1" width="42.125" style="0" customWidth="1"/>
    <col min="2" max="2" width="18.75390625" style="0" customWidth="1"/>
    <col min="3" max="3" width="11.625" style="0" customWidth="1"/>
    <col min="4" max="4" width="12.25390625" style="0" customWidth="1"/>
    <col min="5" max="5" width="13.625" style="0" customWidth="1"/>
    <col min="6" max="6" width="11.75390625" style="0" customWidth="1"/>
  </cols>
  <sheetData>
    <row r="1" spans="1:2" ht="12.75">
      <c r="A1" s="479" t="s">
        <v>670</v>
      </c>
      <c r="B1" s="479"/>
    </row>
    <row r="2" spans="1:2" ht="15.75">
      <c r="A2" s="63" t="s">
        <v>658</v>
      </c>
      <c r="B2" s="99" t="str">
        <f ca="1">INDIRECT("Анкета!A5")</f>
        <v>ЗАО "ГОС"</v>
      </c>
    </row>
    <row r="3" spans="1:6" ht="38.25" customHeight="1">
      <c r="A3" s="480" t="s">
        <v>370</v>
      </c>
      <c r="B3" s="481"/>
      <c r="C3" s="481"/>
      <c r="D3" s="481"/>
      <c r="E3" s="481"/>
      <c r="F3" s="481"/>
    </row>
    <row r="4" spans="1:3" ht="6" customHeight="1">
      <c r="A4" s="66"/>
      <c r="B4" s="65"/>
      <c r="C4" s="1"/>
    </row>
    <row r="5" spans="1:6" ht="27.75" customHeight="1">
      <c r="A5" s="480" t="s">
        <v>371</v>
      </c>
      <c r="B5" s="482"/>
      <c r="C5" s="482"/>
      <c r="D5" s="482"/>
      <c r="E5" s="482"/>
      <c r="F5" s="482"/>
    </row>
    <row r="6" spans="1:3" ht="15" customHeight="1">
      <c r="A6" s="64" t="s">
        <v>372</v>
      </c>
      <c r="B6" s="33"/>
      <c r="C6" s="1"/>
    </row>
    <row r="7" spans="1:4" ht="15" customHeight="1">
      <c r="A7" s="64" t="s">
        <v>373</v>
      </c>
      <c r="B7" s="33"/>
      <c r="C7" s="1"/>
      <c r="D7" s="1"/>
    </row>
    <row r="8" spans="1:5" ht="45" customHeight="1" thickBot="1">
      <c r="A8" s="483" t="s">
        <v>610</v>
      </c>
      <c r="B8" s="483"/>
      <c r="C8" s="483"/>
      <c r="E8" t="s">
        <v>82</v>
      </c>
    </row>
    <row r="9" spans="1:6" ht="21.75" customHeight="1">
      <c r="A9" s="484" t="s">
        <v>611</v>
      </c>
      <c r="B9" s="486" t="s">
        <v>104</v>
      </c>
      <c r="C9" s="488" t="s">
        <v>661</v>
      </c>
      <c r="D9" s="488"/>
      <c r="E9" s="488"/>
      <c r="F9" s="489"/>
    </row>
    <row r="10" spans="1:6" ht="34.5" customHeight="1">
      <c r="A10" s="485"/>
      <c r="B10" s="487"/>
      <c r="C10" s="125" t="s">
        <v>662</v>
      </c>
      <c r="D10" s="125" t="s">
        <v>663</v>
      </c>
      <c r="E10" s="125" t="s">
        <v>664</v>
      </c>
      <c r="F10" s="126" t="s">
        <v>665</v>
      </c>
    </row>
    <row r="11" spans="1:6" ht="27.75" customHeight="1">
      <c r="A11" s="490" t="s">
        <v>451</v>
      </c>
      <c r="B11" s="491"/>
      <c r="C11" s="491"/>
      <c r="D11" s="491"/>
      <c r="E11" s="491"/>
      <c r="F11" s="492"/>
    </row>
    <row r="12" spans="1:6" ht="79.5" customHeight="1">
      <c r="A12" s="368" t="s">
        <v>475</v>
      </c>
      <c r="B12" s="18" t="s">
        <v>476</v>
      </c>
      <c r="C12" s="100"/>
      <c r="D12" s="100"/>
      <c r="E12" s="122">
        <v>10118</v>
      </c>
      <c r="F12" s="40"/>
    </row>
    <row r="13" spans="1:6" ht="15" customHeight="1">
      <c r="A13" s="493" t="s">
        <v>477</v>
      </c>
      <c r="B13" s="395"/>
      <c r="C13" s="395"/>
      <c r="D13" s="395"/>
      <c r="E13" s="395"/>
      <c r="F13" s="396"/>
    </row>
    <row r="14" spans="1:6" ht="41.25" customHeight="1">
      <c r="A14" s="368" t="s">
        <v>478</v>
      </c>
      <c r="B14" s="18" t="s">
        <v>479</v>
      </c>
      <c r="C14" s="100"/>
      <c r="D14" s="100"/>
      <c r="E14" s="122">
        <v>12454</v>
      </c>
      <c r="F14" s="40"/>
    </row>
    <row r="15" spans="1:6" ht="15.75" customHeight="1">
      <c r="A15" s="493" t="s">
        <v>480</v>
      </c>
      <c r="B15" s="395"/>
      <c r="C15" s="395"/>
      <c r="D15" s="395"/>
      <c r="E15" s="395"/>
      <c r="F15" s="396"/>
    </row>
    <row r="16" spans="1:6" ht="40.5" customHeight="1" thickBot="1">
      <c r="A16" s="371" t="s">
        <v>481</v>
      </c>
      <c r="B16" s="369" t="s">
        <v>482</v>
      </c>
      <c r="C16" s="372"/>
      <c r="D16" s="372"/>
      <c r="E16" s="373">
        <v>15803</v>
      </c>
      <c r="F16" s="374"/>
    </row>
    <row r="17" spans="1:6" ht="16.5" customHeight="1" thickBot="1">
      <c r="A17" s="375" t="s">
        <v>17</v>
      </c>
      <c r="B17" s="370"/>
      <c r="C17" s="376"/>
      <c r="D17" s="376"/>
      <c r="E17" s="377">
        <f>E12+E14+E16</f>
        <v>38375</v>
      </c>
      <c r="F17" s="378"/>
    </row>
    <row r="18" ht="20.25" customHeight="1" thickBot="1"/>
    <row r="19" spans="1:6" ht="29.25" customHeight="1" thickBot="1">
      <c r="A19" s="494" t="s">
        <v>483</v>
      </c>
      <c r="B19" s="495"/>
      <c r="C19" s="495"/>
      <c r="D19" s="495"/>
      <c r="E19" s="496" t="s">
        <v>556</v>
      </c>
      <c r="F19" s="497"/>
    </row>
    <row r="20" spans="1:6" ht="27.75" customHeight="1">
      <c r="A20" s="498" t="s">
        <v>81</v>
      </c>
      <c r="B20" s="499"/>
      <c r="C20" s="499"/>
      <c r="D20" s="499"/>
      <c r="E20" s="500">
        <v>689.19</v>
      </c>
      <c r="F20" s="501"/>
    </row>
    <row r="21" spans="1:6" ht="29.25" customHeight="1">
      <c r="A21" s="498" t="s">
        <v>484</v>
      </c>
      <c r="B21" s="499"/>
      <c r="C21" s="499"/>
      <c r="D21" s="499"/>
      <c r="E21" s="500">
        <f>SUM(E22:F24)</f>
        <v>143.12</v>
      </c>
      <c r="F21" s="501"/>
    </row>
    <row r="22" spans="1:6" ht="17.25" customHeight="1">
      <c r="A22" s="498" t="s">
        <v>485</v>
      </c>
      <c r="B22" s="499"/>
      <c r="C22" s="499"/>
      <c r="D22" s="499"/>
      <c r="E22" s="500">
        <v>0</v>
      </c>
      <c r="F22" s="501"/>
    </row>
    <row r="23" spans="1:6" ht="17.25" customHeight="1">
      <c r="A23" s="498" t="s">
        <v>486</v>
      </c>
      <c r="B23" s="499"/>
      <c r="C23" s="499"/>
      <c r="D23" s="499"/>
      <c r="E23" s="500">
        <v>136.52</v>
      </c>
      <c r="F23" s="501"/>
    </row>
    <row r="24" spans="1:6" ht="13.5" thickBot="1">
      <c r="A24" s="502" t="s">
        <v>220</v>
      </c>
      <c r="B24" s="503"/>
      <c r="C24" s="503"/>
      <c r="D24" s="503"/>
      <c r="E24" s="504">
        <v>6.6</v>
      </c>
      <c r="F24" s="505"/>
    </row>
    <row r="26" ht="12.75">
      <c r="A26" s="3" t="s">
        <v>537</v>
      </c>
    </row>
    <row r="27" spans="1:6" ht="27" customHeight="1">
      <c r="A27" s="506" t="s">
        <v>103</v>
      </c>
      <c r="B27" s="506"/>
      <c r="C27" s="506"/>
      <c r="D27" s="506"/>
      <c r="E27" s="506"/>
      <c r="F27" s="506"/>
    </row>
    <row r="28" spans="1:2" ht="10.5" customHeight="1">
      <c r="A28" s="8"/>
      <c r="B28" s="67"/>
    </row>
    <row r="30" s="1" customFormat="1" ht="12.75"/>
    <row r="31" spans="1:6" s="1" customFormat="1" ht="20.25" customHeight="1">
      <c r="A31" s="379" t="s">
        <v>690</v>
      </c>
      <c r="B31" s="95"/>
      <c r="C31" s="95"/>
      <c r="D31" s="380"/>
      <c r="E31" s="96"/>
      <c r="F31" s="96"/>
    </row>
    <row r="32" spans="1:6" s="1" customFormat="1" ht="12.75">
      <c r="A32" s="381" t="s">
        <v>656</v>
      </c>
      <c r="B32" s="405" t="s">
        <v>452</v>
      </c>
      <c r="C32" s="405"/>
      <c r="D32" s="405"/>
      <c r="E32" s="405"/>
      <c r="F32" s="405"/>
    </row>
  </sheetData>
  <mergeCells count="24">
    <mergeCell ref="A24:D24"/>
    <mergeCell ref="E24:F24"/>
    <mergeCell ref="A27:F27"/>
    <mergeCell ref="B32:F32"/>
    <mergeCell ref="E22:F22"/>
    <mergeCell ref="A22:D22"/>
    <mergeCell ref="A23:D23"/>
    <mergeCell ref="E23:F23"/>
    <mergeCell ref="A21:D21"/>
    <mergeCell ref="A20:D20"/>
    <mergeCell ref="E20:F20"/>
    <mergeCell ref="E21:F21"/>
    <mergeCell ref="A13:F13"/>
    <mergeCell ref="A15:F15"/>
    <mergeCell ref="A19:D19"/>
    <mergeCell ref="E19:F19"/>
    <mergeCell ref="A9:A10"/>
    <mergeCell ref="B9:B10"/>
    <mergeCell ref="C9:F9"/>
    <mergeCell ref="A11:F11"/>
    <mergeCell ref="A1:B1"/>
    <mergeCell ref="A3:F3"/>
    <mergeCell ref="A5:F5"/>
    <mergeCell ref="A8:C8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F16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6.125" style="0" customWidth="1"/>
    <col min="2" max="2" width="53.25390625" style="0" customWidth="1"/>
    <col min="3" max="3" width="13.375" style="0" customWidth="1"/>
    <col min="4" max="4" width="19.75390625" style="0" customWidth="1"/>
  </cols>
  <sheetData>
    <row r="1" ht="12.75">
      <c r="A1" s="101" t="s">
        <v>671</v>
      </c>
    </row>
    <row r="2" spans="1:4" ht="15.75">
      <c r="A2" s="5"/>
      <c r="B2" s="98" t="s">
        <v>658</v>
      </c>
      <c r="C2" s="478" t="str">
        <f ca="1">INDIRECT("Анкета!A5")</f>
        <v>ЗАО "ГОС"</v>
      </c>
      <c r="D2" s="478"/>
    </row>
    <row r="3" spans="1:4" ht="38.25" customHeight="1">
      <c r="A3" s="475" t="s">
        <v>622</v>
      </c>
      <c r="B3" s="475"/>
      <c r="C3" s="475"/>
      <c r="D3" s="88" t="s">
        <v>692</v>
      </c>
    </row>
    <row r="4" spans="1:4" ht="13.5" thickBot="1">
      <c r="A4" s="11"/>
      <c r="B4" s="11"/>
      <c r="C4" s="11"/>
      <c r="D4" s="11"/>
    </row>
    <row r="5" spans="1:4" ht="52.5" customHeight="1" thickBot="1">
      <c r="A5" s="27" t="s">
        <v>538</v>
      </c>
      <c r="B5" s="28" t="s">
        <v>489</v>
      </c>
      <c r="C5" s="28" t="s">
        <v>540</v>
      </c>
      <c r="D5" s="29" t="s">
        <v>556</v>
      </c>
    </row>
    <row r="6" spans="1:4" ht="43.5" customHeight="1">
      <c r="A6" s="12" t="s">
        <v>541</v>
      </c>
      <c r="B6" s="13" t="s">
        <v>612</v>
      </c>
      <c r="C6" s="14" t="s">
        <v>554</v>
      </c>
      <c r="D6" s="15">
        <v>97</v>
      </c>
    </row>
    <row r="7" spans="1:4" ht="35.25" customHeight="1">
      <c r="A7" s="16" t="s">
        <v>542</v>
      </c>
      <c r="B7" s="13" t="s">
        <v>613</v>
      </c>
      <c r="C7" s="14" t="s">
        <v>554</v>
      </c>
      <c r="D7" s="129">
        <v>94</v>
      </c>
    </row>
    <row r="8" spans="1:4" ht="39.75" customHeight="1">
      <c r="A8" s="16" t="s">
        <v>543</v>
      </c>
      <c r="B8" s="13" t="s">
        <v>614</v>
      </c>
      <c r="C8" s="18" t="s">
        <v>554</v>
      </c>
      <c r="D8" s="19" t="s">
        <v>693</v>
      </c>
    </row>
    <row r="9" spans="1:4" ht="31.5" customHeight="1" thickBot="1">
      <c r="A9" s="21" t="s">
        <v>544</v>
      </c>
      <c r="B9" s="22" t="s">
        <v>616</v>
      </c>
      <c r="C9" s="23" t="s">
        <v>560</v>
      </c>
      <c r="D9" s="24" t="s">
        <v>693</v>
      </c>
    </row>
    <row r="10" spans="1:4" ht="18" customHeight="1">
      <c r="A10" s="31"/>
      <c r="B10" s="32"/>
      <c r="C10" s="33"/>
      <c r="D10" s="33"/>
    </row>
    <row r="11" ht="12.75">
      <c r="B11" s="69" t="s">
        <v>537</v>
      </c>
    </row>
    <row r="12" spans="1:4" ht="22.5" customHeight="1">
      <c r="A12" s="30" t="s">
        <v>550</v>
      </c>
      <c r="B12" s="507" t="s">
        <v>615</v>
      </c>
      <c r="C12" s="507"/>
      <c r="D12" s="507"/>
    </row>
    <row r="13" spans="1:4" ht="48" customHeight="1">
      <c r="A13" s="68" t="s">
        <v>551</v>
      </c>
      <c r="B13" s="507" t="s">
        <v>617</v>
      </c>
      <c r="C13" s="507"/>
      <c r="D13" s="507"/>
    </row>
    <row r="14" ht="12" customHeight="1"/>
    <row r="15" spans="1:6" s="1" customFormat="1" ht="19.5" customHeight="1">
      <c r="A15" s="379" t="s">
        <v>690</v>
      </c>
      <c r="B15" s="95"/>
      <c r="C15" s="95"/>
      <c r="D15" s="380"/>
      <c r="E15" s="96"/>
      <c r="F15" s="96"/>
    </row>
    <row r="16" spans="1:6" s="1" customFormat="1" ht="12.75">
      <c r="A16" s="381" t="s">
        <v>656</v>
      </c>
      <c r="B16" s="405" t="s">
        <v>660</v>
      </c>
      <c r="C16" s="405"/>
      <c r="D16" s="405"/>
      <c r="E16" s="405"/>
      <c r="F16" s="405"/>
    </row>
  </sheetData>
  <mergeCells count="5">
    <mergeCell ref="C2:D2"/>
    <mergeCell ref="B16:F16"/>
    <mergeCell ref="B12:D12"/>
    <mergeCell ref="B13:D13"/>
    <mergeCell ref="A3:C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58"/>
  <sheetViews>
    <sheetView tabSelected="1" workbookViewId="0" topLeftCell="A583">
      <selection activeCell="A595" sqref="A595:AD595"/>
    </sheetView>
  </sheetViews>
  <sheetFormatPr defaultColWidth="9.00390625" defaultRowHeight="12.75"/>
  <cols>
    <col min="1" max="1" width="2.125" style="130" customWidth="1"/>
    <col min="2" max="2" width="3.25390625" style="130" customWidth="1"/>
    <col min="3" max="48" width="2.00390625" style="130" customWidth="1"/>
    <col min="49" max="16384" width="3.375" style="130" customWidth="1"/>
  </cols>
  <sheetData>
    <row r="1" ht="12.75">
      <c r="A1" s="101" t="s">
        <v>672</v>
      </c>
    </row>
    <row r="2" ht="12.75">
      <c r="A2" s="3" t="s">
        <v>537</v>
      </c>
    </row>
    <row r="3" spans="1:3" ht="12.75">
      <c r="A3" s="3" t="s">
        <v>625</v>
      </c>
      <c r="B3" s="3"/>
      <c r="C3" s="3"/>
    </row>
    <row r="4" spans="1:3" ht="12.75">
      <c r="A4" s="3" t="s">
        <v>623</v>
      </c>
      <c r="B4" s="3"/>
      <c r="C4" s="3"/>
    </row>
    <row r="5" spans="1:3" ht="12.75">
      <c r="A5" s="3" t="s">
        <v>624</v>
      </c>
      <c r="B5" s="3"/>
      <c r="C5" s="3"/>
    </row>
    <row r="6" ht="12.75">
      <c r="A6" s="3" t="s">
        <v>618</v>
      </c>
    </row>
    <row r="7" ht="12.75">
      <c r="A7" s="3"/>
    </row>
    <row r="8" spans="1:24" ht="13.5">
      <c r="A8" s="508" t="s">
        <v>29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</row>
    <row r="9" spans="2:36" ht="15">
      <c r="B9" s="510" t="s">
        <v>30</v>
      </c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</row>
    <row r="10" spans="37:48" ht="11.25" customHeight="1">
      <c r="AK10" s="131" t="s">
        <v>31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3"/>
    </row>
    <row r="11" spans="36:48" ht="12.75">
      <c r="AJ11" s="134" t="s">
        <v>32</v>
      </c>
      <c r="AK11" s="135">
        <v>710001</v>
      </c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3"/>
    </row>
    <row r="12" spans="36:48" ht="20.25" customHeight="1">
      <c r="AJ12" s="134" t="s">
        <v>33</v>
      </c>
      <c r="AK12" s="511" t="s">
        <v>34</v>
      </c>
      <c r="AL12" s="511"/>
      <c r="AM12" s="511"/>
      <c r="AN12" s="511"/>
      <c r="AO12" s="511" t="s">
        <v>35</v>
      </c>
      <c r="AP12" s="511"/>
      <c r="AQ12" s="511"/>
      <c r="AR12" s="511"/>
      <c r="AS12" s="511" t="s">
        <v>36</v>
      </c>
      <c r="AT12" s="511"/>
      <c r="AU12" s="511"/>
      <c r="AV12" s="511"/>
    </row>
    <row r="13" spans="2:48" ht="23.25" customHeight="1">
      <c r="B13" s="136" t="s">
        <v>658</v>
      </c>
      <c r="H13" s="512" t="s">
        <v>37</v>
      </c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J13" s="134" t="s">
        <v>38</v>
      </c>
      <c r="AK13" s="511" t="s">
        <v>39</v>
      </c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</row>
    <row r="14" spans="2:48" ht="19.5" customHeight="1">
      <c r="B14" s="136" t="s">
        <v>40</v>
      </c>
      <c r="AJ14" s="134" t="s">
        <v>41</v>
      </c>
      <c r="AK14" s="513" t="s">
        <v>684</v>
      </c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</row>
    <row r="15" spans="2:48" ht="23.25" customHeight="1">
      <c r="B15" s="136" t="s">
        <v>42</v>
      </c>
      <c r="J15" s="512" t="s">
        <v>43</v>
      </c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J15" s="134" t="s">
        <v>44</v>
      </c>
      <c r="AK15" s="511" t="s">
        <v>683</v>
      </c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</row>
    <row r="16" spans="2:48" ht="12" customHeight="1">
      <c r="B16" s="136" t="s">
        <v>45</v>
      </c>
      <c r="AJ16" s="134"/>
      <c r="AK16" s="511" t="s">
        <v>46</v>
      </c>
      <c r="AL16" s="511"/>
      <c r="AM16" s="511"/>
      <c r="AN16" s="511"/>
      <c r="AO16" s="511"/>
      <c r="AP16" s="511"/>
      <c r="AQ16" s="514" t="s">
        <v>47</v>
      </c>
      <c r="AR16" s="514"/>
      <c r="AS16" s="514"/>
      <c r="AT16" s="514"/>
      <c r="AU16" s="514"/>
      <c r="AV16" s="514"/>
    </row>
    <row r="17" spans="37:48" ht="12.75">
      <c r="AK17" s="511"/>
      <c r="AL17" s="511"/>
      <c r="AM17" s="511"/>
      <c r="AN17" s="511"/>
      <c r="AO17" s="511"/>
      <c r="AP17" s="511"/>
      <c r="AQ17" s="514"/>
      <c r="AR17" s="514"/>
      <c r="AS17" s="514"/>
      <c r="AT17" s="514"/>
      <c r="AU17" s="514"/>
      <c r="AV17" s="514"/>
    </row>
    <row r="18" spans="2:48" ht="23.25" customHeight="1">
      <c r="B18" s="512" t="s">
        <v>48</v>
      </c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130" t="s">
        <v>49</v>
      </c>
      <c r="Q18" s="512" t="s">
        <v>50</v>
      </c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J18" s="134" t="s">
        <v>51</v>
      </c>
      <c r="AK18" s="511"/>
      <c r="AL18" s="511"/>
      <c r="AM18" s="511"/>
      <c r="AN18" s="511"/>
      <c r="AO18" s="511"/>
      <c r="AP18" s="511"/>
      <c r="AQ18" s="514"/>
      <c r="AR18" s="514"/>
      <c r="AS18" s="514"/>
      <c r="AT18" s="514"/>
      <c r="AU18" s="514"/>
      <c r="AV18" s="514"/>
    </row>
    <row r="19" spans="2:48" ht="19.5" customHeight="1">
      <c r="B19" s="136" t="s">
        <v>540</v>
      </c>
      <c r="K19" s="515" t="s">
        <v>52</v>
      </c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J19" s="134" t="s">
        <v>53</v>
      </c>
      <c r="AK19" s="513" t="s">
        <v>54</v>
      </c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</row>
    <row r="20" ht="12.75">
      <c r="B20" s="136" t="s">
        <v>55</v>
      </c>
    </row>
    <row r="21" spans="2:32" ht="12" customHeight="1">
      <c r="B21" s="512" t="s">
        <v>56</v>
      </c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</row>
    <row r="22" ht="6.75" customHeight="1" thickBot="1"/>
    <row r="23" spans="40:48" ht="21" customHeight="1">
      <c r="AN23" s="134" t="s">
        <v>57</v>
      </c>
      <c r="AO23" s="516" t="s">
        <v>693</v>
      </c>
      <c r="AP23" s="516"/>
      <c r="AQ23" s="516"/>
      <c r="AR23" s="516"/>
      <c r="AS23" s="516"/>
      <c r="AT23" s="516"/>
      <c r="AU23" s="516"/>
      <c r="AV23" s="516"/>
    </row>
    <row r="24" spans="40:48" ht="21" customHeight="1" thickBot="1">
      <c r="AN24" s="134" t="s">
        <v>58</v>
      </c>
      <c r="AO24" s="517" t="s">
        <v>693</v>
      </c>
      <c r="AP24" s="517"/>
      <c r="AQ24" s="517"/>
      <c r="AR24" s="517"/>
      <c r="AS24" s="517"/>
      <c r="AT24" s="517"/>
      <c r="AU24" s="517"/>
      <c r="AV24" s="517"/>
    </row>
    <row r="25" ht="11.25" customHeight="1">
      <c r="AV25" s="137" t="s">
        <v>59</v>
      </c>
    </row>
    <row r="26" spans="2:48" ht="34.5" customHeight="1">
      <c r="B26" s="138" t="s">
        <v>60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40"/>
      <c r="AC26" s="141" t="s">
        <v>61</v>
      </c>
      <c r="AD26" s="142"/>
      <c r="AE26" s="142"/>
      <c r="AF26" s="142"/>
      <c r="AG26" s="143"/>
      <c r="AH26" s="141" t="s">
        <v>62</v>
      </c>
      <c r="AI26" s="144"/>
      <c r="AJ26" s="144"/>
      <c r="AK26" s="144"/>
      <c r="AL26" s="144"/>
      <c r="AM26" s="144"/>
      <c r="AN26" s="145"/>
      <c r="AO26" s="141" t="s">
        <v>63</v>
      </c>
      <c r="AP26" s="144"/>
      <c r="AQ26" s="144"/>
      <c r="AR26" s="144"/>
      <c r="AS26" s="144"/>
      <c r="AT26" s="144"/>
      <c r="AU26" s="144"/>
      <c r="AV26" s="145"/>
    </row>
    <row r="27" spans="2:48" ht="13.5" thickBot="1">
      <c r="B27" s="146">
        <v>1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  <c r="AC27" s="149">
        <v>2</v>
      </c>
      <c r="AD27" s="150"/>
      <c r="AE27" s="150"/>
      <c r="AF27" s="150"/>
      <c r="AG27" s="151"/>
      <c r="AH27" s="149">
        <v>3</v>
      </c>
      <c r="AI27" s="150"/>
      <c r="AJ27" s="150"/>
      <c r="AK27" s="150"/>
      <c r="AL27" s="150"/>
      <c r="AM27" s="150"/>
      <c r="AN27" s="151"/>
      <c r="AO27" s="149">
        <v>4</v>
      </c>
      <c r="AP27" s="150"/>
      <c r="AQ27" s="150"/>
      <c r="AR27" s="150"/>
      <c r="AS27" s="150"/>
      <c r="AT27" s="150"/>
      <c r="AU27" s="150"/>
      <c r="AV27" s="151"/>
    </row>
    <row r="28" spans="2:48" ht="20.25" customHeight="1">
      <c r="B28" s="152" t="s">
        <v>64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4"/>
      <c r="AC28" s="155"/>
      <c r="AD28" s="156"/>
      <c r="AE28" s="156"/>
      <c r="AF28" s="156"/>
      <c r="AG28" s="157"/>
      <c r="AH28" s="158"/>
      <c r="AI28" s="158"/>
      <c r="AJ28" s="158"/>
      <c r="AK28" s="158"/>
      <c r="AL28" s="158"/>
      <c r="AM28" s="158"/>
      <c r="AN28" s="158"/>
      <c r="AO28" s="159"/>
      <c r="AP28" s="156"/>
      <c r="AQ28" s="156"/>
      <c r="AR28" s="156"/>
      <c r="AS28" s="156"/>
      <c r="AT28" s="156"/>
      <c r="AU28" s="156"/>
      <c r="AV28" s="160"/>
    </row>
    <row r="29" spans="2:48" ht="12.75">
      <c r="B29" s="161" t="s">
        <v>65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3"/>
      <c r="AC29" s="164">
        <v>110</v>
      </c>
      <c r="AD29" s="165"/>
      <c r="AE29" s="165"/>
      <c r="AF29" s="165"/>
      <c r="AG29" s="166"/>
      <c r="AH29" s="518" t="s">
        <v>693</v>
      </c>
      <c r="AI29" s="518"/>
      <c r="AJ29" s="518"/>
      <c r="AK29" s="518"/>
      <c r="AL29" s="518"/>
      <c r="AM29" s="518"/>
      <c r="AN29" s="518"/>
      <c r="AO29" s="519" t="s">
        <v>693</v>
      </c>
      <c r="AP29" s="519"/>
      <c r="AQ29" s="519"/>
      <c r="AR29" s="519"/>
      <c r="AS29" s="519"/>
      <c r="AT29" s="519"/>
      <c r="AU29" s="519"/>
      <c r="AV29" s="519"/>
    </row>
    <row r="30" spans="2:48" ht="12.75">
      <c r="B30" s="167" t="s">
        <v>66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9"/>
      <c r="AC30" s="170">
        <v>120</v>
      </c>
      <c r="AD30" s="171"/>
      <c r="AE30" s="171"/>
      <c r="AF30" s="171"/>
      <c r="AG30" s="172"/>
      <c r="AH30" s="520">
        <v>1772000.63</v>
      </c>
      <c r="AI30" s="520"/>
      <c r="AJ30" s="520"/>
      <c r="AK30" s="520"/>
      <c r="AL30" s="520"/>
      <c r="AM30" s="520"/>
      <c r="AN30" s="520"/>
      <c r="AO30" s="521">
        <v>3057013.88</v>
      </c>
      <c r="AP30" s="521"/>
      <c r="AQ30" s="521"/>
      <c r="AR30" s="521"/>
      <c r="AS30" s="521"/>
      <c r="AT30" s="521"/>
      <c r="AU30" s="521"/>
      <c r="AV30" s="521"/>
    </row>
    <row r="31" spans="2:48" ht="12.75">
      <c r="B31" s="161" t="s">
        <v>67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3"/>
      <c r="AC31" s="170">
        <v>130</v>
      </c>
      <c r="AD31" s="171"/>
      <c r="AE31" s="171"/>
      <c r="AF31" s="171"/>
      <c r="AG31" s="172"/>
      <c r="AH31" s="522">
        <v>55932.2</v>
      </c>
      <c r="AI31" s="522"/>
      <c r="AJ31" s="522"/>
      <c r="AK31" s="522"/>
      <c r="AL31" s="522"/>
      <c r="AM31" s="522"/>
      <c r="AN31" s="522"/>
      <c r="AO31" s="523">
        <v>73178.07</v>
      </c>
      <c r="AP31" s="523"/>
      <c r="AQ31" s="523"/>
      <c r="AR31" s="523"/>
      <c r="AS31" s="523"/>
      <c r="AT31" s="523"/>
      <c r="AU31" s="523"/>
      <c r="AV31" s="523"/>
    </row>
    <row r="32" spans="2:48" ht="12.75">
      <c r="B32" s="161" t="s">
        <v>68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3"/>
      <c r="AC32" s="170">
        <v>135</v>
      </c>
      <c r="AD32" s="171"/>
      <c r="AE32" s="171"/>
      <c r="AF32" s="171"/>
      <c r="AG32" s="172"/>
      <c r="AH32" s="524" t="s">
        <v>693</v>
      </c>
      <c r="AI32" s="524"/>
      <c r="AJ32" s="524"/>
      <c r="AK32" s="524"/>
      <c r="AL32" s="524"/>
      <c r="AM32" s="524"/>
      <c r="AN32" s="524"/>
      <c r="AO32" s="525" t="s">
        <v>693</v>
      </c>
      <c r="AP32" s="525"/>
      <c r="AQ32" s="525"/>
      <c r="AR32" s="525"/>
      <c r="AS32" s="525"/>
      <c r="AT32" s="525"/>
      <c r="AU32" s="525"/>
      <c r="AV32" s="525"/>
    </row>
    <row r="33" spans="2:48" ht="12.75">
      <c r="B33" s="161" t="s">
        <v>69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3"/>
      <c r="AC33" s="170">
        <v>140</v>
      </c>
      <c r="AD33" s="171"/>
      <c r="AE33" s="171"/>
      <c r="AF33" s="171"/>
      <c r="AG33" s="172"/>
      <c r="AH33" s="520">
        <v>2302000</v>
      </c>
      <c r="AI33" s="520"/>
      <c r="AJ33" s="520"/>
      <c r="AK33" s="520"/>
      <c r="AL33" s="520"/>
      <c r="AM33" s="520"/>
      <c r="AN33" s="520"/>
      <c r="AO33" s="521">
        <v>2301813</v>
      </c>
      <c r="AP33" s="521"/>
      <c r="AQ33" s="521"/>
      <c r="AR33" s="521"/>
      <c r="AS33" s="521"/>
      <c r="AT33" s="521"/>
      <c r="AU33" s="521"/>
      <c r="AV33" s="521"/>
    </row>
    <row r="34" spans="2:48" ht="12.75">
      <c r="B34" s="161" t="s">
        <v>70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70">
        <v>145</v>
      </c>
      <c r="AD34" s="171"/>
      <c r="AE34" s="171"/>
      <c r="AF34" s="171"/>
      <c r="AG34" s="172"/>
      <c r="AH34" s="522">
        <v>3075.06</v>
      </c>
      <c r="AI34" s="522"/>
      <c r="AJ34" s="522"/>
      <c r="AK34" s="522"/>
      <c r="AL34" s="522"/>
      <c r="AM34" s="522"/>
      <c r="AN34" s="522"/>
      <c r="AO34" s="523">
        <v>3075.06</v>
      </c>
      <c r="AP34" s="523"/>
      <c r="AQ34" s="523"/>
      <c r="AR34" s="523"/>
      <c r="AS34" s="523"/>
      <c r="AT34" s="523"/>
      <c r="AU34" s="523"/>
      <c r="AV34" s="523"/>
    </row>
    <row r="35" spans="2:48" ht="12.75">
      <c r="B35" s="161" t="s">
        <v>71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3"/>
      <c r="AC35" s="170">
        <v>150</v>
      </c>
      <c r="AD35" s="171"/>
      <c r="AE35" s="171"/>
      <c r="AF35" s="171"/>
      <c r="AG35" s="172"/>
      <c r="AH35" s="524" t="s">
        <v>693</v>
      </c>
      <c r="AI35" s="524"/>
      <c r="AJ35" s="524"/>
      <c r="AK35" s="524"/>
      <c r="AL35" s="524"/>
      <c r="AM35" s="524"/>
      <c r="AN35" s="524"/>
      <c r="AO35" s="525" t="s">
        <v>693</v>
      </c>
      <c r="AP35" s="525"/>
      <c r="AQ35" s="525"/>
      <c r="AR35" s="525"/>
      <c r="AS35" s="525"/>
      <c r="AT35" s="525"/>
      <c r="AU35" s="525"/>
      <c r="AV35" s="525"/>
    </row>
    <row r="36" spans="2:48" ht="12.75">
      <c r="B36" s="526" t="s">
        <v>72</v>
      </c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173">
        <v>190</v>
      </c>
      <c r="AD36" s="171"/>
      <c r="AE36" s="171"/>
      <c r="AF36" s="171"/>
      <c r="AG36" s="172"/>
      <c r="AH36" s="527">
        <v>4133007.89</v>
      </c>
      <c r="AI36" s="527"/>
      <c r="AJ36" s="527"/>
      <c r="AK36" s="527"/>
      <c r="AL36" s="527"/>
      <c r="AM36" s="527"/>
      <c r="AN36" s="527"/>
      <c r="AO36" s="528">
        <v>5435080.01</v>
      </c>
      <c r="AP36" s="528"/>
      <c r="AQ36" s="528"/>
      <c r="AR36" s="528"/>
      <c r="AS36" s="528"/>
      <c r="AT36" s="528"/>
      <c r="AU36" s="528"/>
      <c r="AV36" s="528"/>
    </row>
    <row r="37" spans="2:48" ht="19.5" customHeight="1">
      <c r="B37" s="529" t="s">
        <v>73</v>
      </c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1"/>
      <c r="AC37" s="174"/>
      <c r="AD37" s="175"/>
      <c r="AE37" s="175"/>
      <c r="AF37" s="175"/>
      <c r="AG37" s="176"/>
      <c r="AH37" s="532"/>
      <c r="AI37" s="532"/>
      <c r="AJ37" s="532"/>
      <c r="AK37" s="532"/>
      <c r="AL37" s="532"/>
      <c r="AM37" s="532"/>
      <c r="AN37" s="532"/>
      <c r="AO37" s="533"/>
      <c r="AP37" s="533"/>
      <c r="AQ37" s="533"/>
      <c r="AR37" s="533"/>
      <c r="AS37" s="533"/>
      <c r="AT37" s="533"/>
      <c r="AU37" s="533"/>
      <c r="AV37" s="533"/>
    </row>
    <row r="38" spans="2:48" ht="12.75">
      <c r="B38" s="161" t="s">
        <v>74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77">
        <v>210</v>
      </c>
      <c r="AD38" s="165"/>
      <c r="AE38" s="165"/>
      <c r="AF38" s="165"/>
      <c r="AG38" s="166"/>
      <c r="AH38" s="534">
        <v>15303205.58</v>
      </c>
      <c r="AI38" s="534"/>
      <c r="AJ38" s="534"/>
      <c r="AK38" s="534"/>
      <c r="AL38" s="534"/>
      <c r="AM38" s="534"/>
      <c r="AN38" s="534"/>
      <c r="AO38" s="535">
        <v>11635262.61</v>
      </c>
      <c r="AP38" s="535"/>
      <c r="AQ38" s="535"/>
      <c r="AR38" s="535"/>
      <c r="AS38" s="535"/>
      <c r="AT38" s="535"/>
      <c r="AU38" s="535"/>
      <c r="AV38" s="535"/>
    </row>
    <row r="39" spans="2:48" ht="12.75">
      <c r="B39" s="161"/>
      <c r="C39" s="162"/>
      <c r="D39" s="178" t="s">
        <v>75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79"/>
      <c r="AD39" s="180"/>
      <c r="AE39" s="180"/>
      <c r="AF39" s="180"/>
      <c r="AG39" s="181"/>
      <c r="AH39" s="536"/>
      <c r="AI39" s="536"/>
      <c r="AJ39" s="536"/>
      <c r="AK39" s="536"/>
      <c r="AL39" s="536"/>
      <c r="AM39" s="536"/>
      <c r="AN39" s="536"/>
      <c r="AO39" s="537"/>
      <c r="AP39" s="537"/>
      <c r="AQ39" s="537"/>
      <c r="AR39" s="537"/>
      <c r="AS39" s="537"/>
      <c r="AT39" s="537"/>
      <c r="AU39" s="537"/>
      <c r="AV39" s="537"/>
    </row>
    <row r="40" spans="2:48" ht="12.75">
      <c r="B40" s="167"/>
      <c r="C40" s="182" t="s">
        <v>76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9"/>
      <c r="AC40" s="164">
        <v>211</v>
      </c>
      <c r="AD40" s="165"/>
      <c r="AE40" s="165"/>
      <c r="AF40" s="165"/>
      <c r="AG40" s="166"/>
      <c r="AH40" s="534">
        <v>11912984.57</v>
      </c>
      <c r="AI40" s="534"/>
      <c r="AJ40" s="534"/>
      <c r="AK40" s="534"/>
      <c r="AL40" s="534"/>
      <c r="AM40" s="534"/>
      <c r="AN40" s="534"/>
      <c r="AO40" s="535">
        <v>11368919.43</v>
      </c>
      <c r="AP40" s="535"/>
      <c r="AQ40" s="535"/>
      <c r="AR40" s="535"/>
      <c r="AS40" s="535"/>
      <c r="AT40" s="535"/>
      <c r="AU40" s="535"/>
      <c r="AV40" s="535"/>
    </row>
    <row r="41" spans="2:48" ht="12.75">
      <c r="B41" s="161"/>
      <c r="C41" s="178" t="s">
        <v>77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3"/>
      <c r="AC41" s="170">
        <v>212</v>
      </c>
      <c r="AD41" s="171"/>
      <c r="AE41" s="171"/>
      <c r="AF41" s="171"/>
      <c r="AG41" s="172"/>
      <c r="AH41" s="524" t="s">
        <v>693</v>
      </c>
      <c r="AI41" s="524"/>
      <c r="AJ41" s="524"/>
      <c r="AK41" s="524"/>
      <c r="AL41" s="524"/>
      <c r="AM41" s="524"/>
      <c r="AN41" s="524"/>
      <c r="AO41" s="525" t="s">
        <v>693</v>
      </c>
      <c r="AP41" s="525"/>
      <c r="AQ41" s="525"/>
      <c r="AR41" s="525"/>
      <c r="AS41" s="525"/>
      <c r="AT41" s="525"/>
      <c r="AU41" s="525"/>
      <c r="AV41" s="525"/>
    </row>
    <row r="42" spans="2:48" ht="12.75">
      <c r="B42" s="161"/>
      <c r="C42" s="178" t="s">
        <v>78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3"/>
      <c r="AC42" s="170">
        <v>213</v>
      </c>
      <c r="AD42" s="171"/>
      <c r="AE42" s="171"/>
      <c r="AF42" s="171"/>
      <c r="AG42" s="172"/>
      <c r="AH42" s="524" t="s">
        <v>693</v>
      </c>
      <c r="AI42" s="524"/>
      <c r="AJ42" s="524"/>
      <c r="AK42" s="524"/>
      <c r="AL42" s="524"/>
      <c r="AM42" s="524"/>
      <c r="AN42" s="524"/>
      <c r="AO42" s="525" t="s">
        <v>693</v>
      </c>
      <c r="AP42" s="525"/>
      <c r="AQ42" s="525"/>
      <c r="AR42" s="525"/>
      <c r="AS42" s="525"/>
      <c r="AT42" s="525"/>
      <c r="AU42" s="525"/>
      <c r="AV42" s="525"/>
    </row>
    <row r="43" spans="2:48" ht="12.75">
      <c r="B43" s="161"/>
      <c r="C43" s="178" t="s">
        <v>79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3"/>
      <c r="AC43" s="170">
        <v>214</v>
      </c>
      <c r="AD43" s="171"/>
      <c r="AE43" s="171"/>
      <c r="AF43" s="171"/>
      <c r="AG43" s="172"/>
      <c r="AH43" s="522">
        <v>19000.1</v>
      </c>
      <c r="AI43" s="522"/>
      <c r="AJ43" s="522"/>
      <c r="AK43" s="522"/>
      <c r="AL43" s="522"/>
      <c r="AM43" s="522"/>
      <c r="AN43" s="522"/>
      <c r="AO43" s="523">
        <v>24455.5</v>
      </c>
      <c r="AP43" s="523"/>
      <c r="AQ43" s="523"/>
      <c r="AR43" s="523"/>
      <c r="AS43" s="523"/>
      <c r="AT43" s="523"/>
      <c r="AU43" s="523"/>
      <c r="AV43" s="523"/>
    </row>
    <row r="44" spans="2:48" ht="12.75">
      <c r="B44" s="161"/>
      <c r="C44" s="178" t="s">
        <v>80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3"/>
      <c r="AC44" s="170">
        <v>215</v>
      </c>
      <c r="AD44" s="171"/>
      <c r="AE44" s="171"/>
      <c r="AF44" s="171"/>
      <c r="AG44" s="172"/>
      <c r="AH44" s="524" t="s">
        <v>693</v>
      </c>
      <c r="AI44" s="524"/>
      <c r="AJ44" s="524"/>
      <c r="AK44" s="524"/>
      <c r="AL44" s="524"/>
      <c r="AM44" s="524"/>
      <c r="AN44" s="524"/>
      <c r="AO44" s="525" t="s">
        <v>693</v>
      </c>
      <c r="AP44" s="525"/>
      <c r="AQ44" s="525"/>
      <c r="AR44" s="525"/>
      <c r="AS44" s="525"/>
      <c r="AT44" s="525"/>
      <c r="AU44" s="525"/>
      <c r="AV44" s="525"/>
    </row>
    <row r="45" spans="2:48" ht="12.75">
      <c r="B45" s="161"/>
      <c r="C45" s="178" t="s">
        <v>83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3"/>
      <c r="AC45" s="170">
        <v>216</v>
      </c>
      <c r="AD45" s="171"/>
      <c r="AE45" s="171"/>
      <c r="AF45" s="171"/>
      <c r="AG45" s="172"/>
      <c r="AH45" s="520">
        <v>3371220.91</v>
      </c>
      <c r="AI45" s="520"/>
      <c r="AJ45" s="520"/>
      <c r="AK45" s="520"/>
      <c r="AL45" s="520"/>
      <c r="AM45" s="520"/>
      <c r="AN45" s="520"/>
      <c r="AO45" s="523">
        <v>241887.68</v>
      </c>
      <c r="AP45" s="523"/>
      <c r="AQ45" s="523"/>
      <c r="AR45" s="523"/>
      <c r="AS45" s="523"/>
      <c r="AT45" s="523"/>
      <c r="AU45" s="523"/>
      <c r="AV45" s="523"/>
    </row>
    <row r="46" spans="2:48" ht="12.75">
      <c r="B46" s="161"/>
      <c r="C46" s="178" t="s">
        <v>84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3"/>
      <c r="AC46" s="170">
        <v>217</v>
      </c>
      <c r="AD46" s="171"/>
      <c r="AE46" s="171"/>
      <c r="AF46" s="171"/>
      <c r="AG46" s="172"/>
      <c r="AH46" s="524" t="s">
        <v>693</v>
      </c>
      <c r="AI46" s="524"/>
      <c r="AJ46" s="524"/>
      <c r="AK46" s="524"/>
      <c r="AL46" s="524"/>
      <c r="AM46" s="524"/>
      <c r="AN46" s="524"/>
      <c r="AO46" s="525" t="s">
        <v>693</v>
      </c>
      <c r="AP46" s="525"/>
      <c r="AQ46" s="525"/>
      <c r="AR46" s="525"/>
      <c r="AS46" s="525"/>
      <c r="AT46" s="525"/>
      <c r="AU46" s="525"/>
      <c r="AV46" s="525"/>
    </row>
    <row r="47" spans="2:48" ht="12.75">
      <c r="B47" s="161" t="s">
        <v>85</v>
      </c>
      <c r="C47" s="178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70">
        <v>220</v>
      </c>
      <c r="AD47" s="171"/>
      <c r="AE47" s="171"/>
      <c r="AF47" s="171"/>
      <c r="AG47" s="172"/>
      <c r="AH47" s="522">
        <v>127417.59</v>
      </c>
      <c r="AI47" s="522"/>
      <c r="AJ47" s="522"/>
      <c r="AK47" s="522"/>
      <c r="AL47" s="522"/>
      <c r="AM47" s="522"/>
      <c r="AN47" s="522"/>
      <c r="AO47" s="523">
        <v>21629</v>
      </c>
      <c r="AP47" s="523"/>
      <c r="AQ47" s="523"/>
      <c r="AR47" s="523"/>
      <c r="AS47" s="523"/>
      <c r="AT47" s="523"/>
      <c r="AU47" s="523"/>
      <c r="AV47" s="523"/>
    </row>
    <row r="48" spans="2:48" ht="23.25" customHeight="1">
      <c r="B48" s="538" t="s">
        <v>86</v>
      </c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170">
        <v>230</v>
      </c>
      <c r="AD48" s="171"/>
      <c r="AE48" s="171"/>
      <c r="AF48" s="171"/>
      <c r="AG48" s="172"/>
      <c r="AH48" s="524" t="s">
        <v>693</v>
      </c>
      <c r="AI48" s="524"/>
      <c r="AJ48" s="524"/>
      <c r="AK48" s="524"/>
      <c r="AL48" s="524"/>
      <c r="AM48" s="524"/>
      <c r="AN48" s="524"/>
      <c r="AO48" s="525" t="s">
        <v>693</v>
      </c>
      <c r="AP48" s="525"/>
      <c r="AQ48" s="525"/>
      <c r="AR48" s="525"/>
      <c r="AS48" s="525"/>
      <c r="AT48" s="525"/>
      <c r="AU48" s="525"/>
      <c r="AV48" s="525"/>
    </row>
    <row r="49" spans="2:48" ht="12.75">
      <c r="B49" s="161"/>
      <c r="C49" s="162"/>
      <c r="D49" s="178" t="s">
        <v>75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79"/>
      <c r="AD49" s="180"/>
      <c r="AE49" s="180"/>
      <c r="AF49" s="180"/>
      <c r="AG49" s="181"/>
      <c r="AH49" s="536"/>
      <c r="AI49" s="536"/>
      <c r="AJ49" s="536"/>
      <c r="AK49" s="536"/>
      <c r="AL49" s="536"/>
      <c r="AM49" s="536"/>
      <c r="AN49" s="536"/>
      <c r="AO49" s="537"/>
      <c r="AP49" s="537"/>
      <c r="AQ49" s="537"/>
      <c r="AR49" s="537"/>
      <c r="AS49" s="537"/>
      <c r="AT49" s="537"/>
      <c r="AU49" s="537"/>
      <c r="AV49" s="537"/>
    </row>
    <row r="50" spans="2:48" ht="12.75">
      <c r="B50" s="161"/>
      <c r="C50" s="178" t="s">
        <v>87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3"/>
      <c r="AC50" s="164">
        <v>231</v>
      </c>
      <c r="AD50" s="165"/>
      <c r="AE50" s="165"/>
      <c r="AF50" s="165"/>
      <c r="AG50" s="166"/>
      <c r="AH50" s="518" t="s">
        <v>693</v>
      </c>
      <c r="AI50" s="518"/>
      <c r="AJ50" s="518"/>
      <c r="AK50" s="518"/>
      <c r="AL50" s="518"/>
      <c r="AM50" s="518"/>
      <c r="AN50" s="518"/>
      <c r="AO50" s="519" t="s">
        <v>693</v>
      </c>
      <c r="AP50" s="519"/>
      <c r="AQ50" s="519"/>
      <c r="AR50" s="519"/>
      <c r="AS50" s="519"/>
      <c r="AT50" s="519"/>
      <c r="AU50" s="519"/>
      <c r="AV50" s="519"/>
    </row>
    <row r="51" spans="2:48" ht="23.25" customHeight="1">
      <c r="B51" s="538" t="s">
        <v>88</v>
      </c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P51" s="538"/>
      <c r="Q51" s="538"/>
      <c r="R51" s="538"/>
      <c r="S51" s="538"/>
      <c r="T51" s="538"/>
      <c r="U51" s="538"/>
      <c r="V51" s="538"/>
      <c r="W51" s="538"/>
      <c r="X51" s="538"/>
      <c r="Y51" s="538"/>
      <c r="Z51" s="538"/>
      <c r="AA51" s="538"/>
      <c r="AB51" s="538"/>
      <c r="AC51" s="170">
        <v>240</v>
      </c>
      <c r="AD51" s="171"/>
      <c r="AE51" s="171"/>
      <c r="AF51" s="171"/>
      <c r="AG51" s="172"/>
      <c r="AH51" s="520">
        <v>25067068.82</v>
      </c>
      <c r="AI51" s="520"/>
      <c r="AJ51" s="520"/>
      <c r="AK51" s="520"/>
      <c r="AL51" s="520"/>
      <c r="AM51" s="520"/>
      <c r="AN51" s="520"/>
      <c r="AO51" s="521">
        <v>20754000</v>
      </c>
      <c r="AP51" s="521"/>
      <c r="AQ51" s="521"/>
      <c r="AR51" s="521"/>
      <c r="AS51" s="521"/>
      <c r="AT51" s="521"/>
      <c r="AU51" s="521"/>
      <c r="AV51" s="521"/>
    </row>
    <row r="52" spans="2:48" ht="12.75">
      <c r="B52" s="161"/>
      <c r="C52" s="162"/>
      <c r="D52" s="178" t="s">
        <v>75</v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79"/>
      <c r="AD52" s="180"/>
      <c r="AE52" s="180"/>
      <c r="AF52" s="180"/>
      <c r="AG52" s="181"/>
      <c r="AH52" s="536"/>
      <c r="AI52" s="536"/>
      <c r="AJ52" s="536"/>
      <c r="AK52" s="536"/>
      <c r="AL52" s="536"/>
      <c r="AM52" s="536"/>
      <c r="AN52" s="536"/>
      <c r="AO52" s="537"/>
      <c r="AP52" s="537"/>
      <c r="AQ52" s="537"/>
      <c r="AR52" s="537"/>
      <c r="AS52" s="537"/>
      <c r="AT52" s="537"/>
      <c r="AU52" s="537"/>
      <c r="AV52" s="537"/>
    </row>
    <row r="53" spans="2:48" ht="12.75">
      <c r="B53" s="161"/>
      <c r="C53" s="178" t="s">
        <v>87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3"/>
      <c r="AC53" s="164">
        <v>241</v>
      </c>
      <c r="AD53" s="165"/>
      <c r="AE53" s="165"/>
      <c r="AF53" s="165"/>
      <c r="AG53" s="166"/>
      <c r="AH53" s="534">
        <v>21690781.06</v>
      </c>
      <c r="AI53" s="534"/>
      <c r="AJ53" s="534"/>
      <c r="AK53" s="534"/>
      <c r="AL53" s="534"/>
      <c r="AM53" s="534"/>
      <c r="AN53" s="534"/>
      <c r="AO53" s="535">
        <v>18281625.9</v>
      </c>
      <c r="AP53" s="535"/>
      <c r="AQ53" s="535"/>
      <c r="AR53" s="535"/>
      <c r="AS53" s="535"/>
      <c r="AT53" s="535"/>
      <c r="AU53" s="535"/>
      <c r="AV53" s="535"/>
    </row>
    <row r="54" spans="2:48" ht="12.75">
      <c r="B54" s="161" t="s">
        <v>89</v>
      </c>
      <c r="C54" s="178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3"/>
      <c r="AC54" s="170">
        <v>250</v>
      </c>
      <c r="AD54" s="171"/>
      <c r="AE54" s="171"/>
      <c r="AF54" s="171"/>
      <c r="AG54" s="172"/>
      <c r="AH54" s="522">
        <v>182000</v>
      </c>
      <c r="AI54" s="522"/>
      <c r="AJ54" s="522"/>
      <c r="AK54" s="522"/>
      <c r="AL54" s="522"/>
      <c r="AM54" s="522"/>
      <c r="AN54" s="522"/>
      <c r="AO54" s="525" t="s">
        <v>693</v>
      </c>
      <c r="AP54" s="525"/>
      <c r="AQ54" s="525"/>
      <c r="AR54" s="525"/>
      <c r="AS54" s="525"/>
      <c r="AT54" s="525"/>
      <c r="AU54" s="525"/>
      <c r="AV54" s="525"/>
    </row>
    <row r="55" spans="2:48" ht="12.75">
      <c r="B55" s="161" t="s">
        <v>90</v>
      </c>
      <c r="C55" s="178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3"/>
      <c r="AC55" s="170">
        <v>260</v>
      </c>
      <c r="AD55" s="171"/>
      <c r="AE55" s="171"/>
      <c r="AF55" s="171"/>
      <c r="AG55" s="172"/>
      <c r="AH55" s="522">
        <v>136735.93</v>
      </c>
      <c r="AI55" s="522"/>
      <c r="AJ55" s="522"/>
      <c r="AK55" s="522"/>
      <c r="AL55" s="522"/>
      <c r="AM55" s="522"/>
      <c r="AN55" s="522"/>
      <c r="AO55" s="523">
        <v>813736.43</v>
      </c>
      <c r="AP55" s="523"/>
      <c r="AQ55" s="523"/>
      <c r="AR55" s="523"/>
      <c r="AS55" s="523"/>
      <c r="AT55" s="523"/>
      <c r="AU55" s="523"/>
      <c r="AV55" s="523"/>
    </row>
    <row r="56" spans="2:48" ht="12.75">
      <c r="B56" s="161" t="s">
        <v>91</v>
      </c>
      <c r="C56" s="178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3"/>
      <c r="AC56" s="170">
        <v>270</v>
      </c>
      <c r="AD56" s="171"/>
      <c r="AE56" s="171"/>
      <c r="AF56" s="171"/>
      <c r="AG56" s="172"/>
      <c r="AH56" s="524" t="s">
        <v>693</v>
      </c>
      <c r="AI56" s="524"/>
      <c r="AJ56" s="524"/>
      <c r="AK56" s="524"/>
      <c r="AL56" s="524"/>
      <c r="AM56" s="524"/>
      <c r="AN56" s="524"/>
      <c r="AO56" s="525" t="s">
        <v>693</v>
      </c>
      <c r="AP56" s="525"/>
      <c r="AQ56" s="525"/>
      <c r="AR56" s="525"/>
      <c r="AS56" s="525"/>
      <c r="AT56" s="525"/>
      <c r="AU56" s="525"/>
      <c r="AV56" s="525"/>
    </row>
    <row r="57" spans="2:48" ht="12.75">
      <c r="B57" s="539" t="s">
        <v>92</v>
      </c>
      <c r="C57" s="539"/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39"/>
      <c r="AC57" s="173">
        <v>290</v>
      </c>
      <c r="AD57" s="171"/>
      <c r="AE57" s="171"/>
      <c r="AF57" s="171"/>
      <c r="AG57" s="172"/>
      <c r="AH57" s="527">
        <v>40816427.92</v>
      </c>
      <c r="AI57" s="527"/>
      <c r="AJ57" s="527"/>
      <c r="AK57" s="527"/>
      <c r="AL57" s="527"/>
      <c r="AM57" s="527"/>
      <c r="AN57" s="527"/>
      <c r="AO57" s="528">
        <v>33224628.04</v>
      </c>
      <c r="AP57" s="528"/>
      <c r="AQ57" s="528"/>
      <c r="AR57" s="528"/>
      <c r="AS57" s="528"/>
      <c r="AT57" s="528"/>
      <c r="AU57" s="528"/>
      <c r="AV57" s="528"/>
    </row>
    <row r="58" spans="2:48" ht="13.5" thickBot="1">
      <c r="B58" s="540" t="s">
        <v>93</v>
      </c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183">
        <v>300</v>
      </c>
      <c r="AD58" s="184"/>
      <c r="AE58" s="184"/>
      <c r="AF58" s="184"/>
      <c r="AG58" s="185"/>
      <c r="AH58" s="541">
        <v>44949435.81</v>
      </c>
      <c r="AI58" s="541"/>
      <c r="AJ58" s="541"/>
      <c r="AK58" s="541"/>
      <c r="AL58" s="541"/>
      <c r="AM58" s="541"/>
      <c r="AN58" s="541"/>
      <c r="AO58" s="542">
        <v>38659708.05</v>
      </c>
      <c r="AP58" s="542"/>
      <c r="AQ58" s="542"/>
      <c r="AR58" s="542"/>
      <c r="AS58" s="542"/>
      <c r="AT58" s="542"/>
      <c r="AU58" s="542"/>
      <c r="AV58" s="542"/>
    </row>
    <row r="59" ht="12.75">
      <c r="AV59" s="137" t="s">
        <v>94</v>
      </c>
    </row>
    <row r="60" spans="2:48" ht="34.5" customHeight="1">
      <c r="B60" s="138" t="s">
        <v>95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40"/>
      <c r="AC60" s="141" t="s">
        <v>61</v>
      </c>
      <c r="AD60" s="142"/>
      <c r="AE60" s="142"/>
      <c r="AF60" s="142"/>
      <c r="AG60" s="143"/>
      <c r="AH60" s="141" t="s">
        <v>62</v>
      </c>
      <c r="AI60" s="144"/>
      <c r="AJ60" s="144"/>
      <c r="AK60" s="144"/>
      <c r="AL60" s="144"/>
      <c r="AM60" s="144"/>
      <c r="AN60" s="145"/>
      <c r="AO60" s="141" t="s">
        <v>63</v>
      </c>
      <c r="AP60" s="144"/>
      <c r="AQ60" s="144"/>
      <c r="AR60" s="144"/>
      <c r="AS60" s="144"/>
      <c r="AT60" s="144"/>
      <c r="AU60" s="144"/>
      <c r="AV60" s="145"/>
    </row>
    <row r="61" spans="2:48" ht="13.5" thickBot="1">
      <c r="B61" s="146">
        <v>1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8"/>
      <c r="AC61" s="149">
        <v>2</v>
      </c>
      <c r="AD61" s="150"/>
      <c r="AE61" s="150"/>
      <c r="AF61" s="150"/>
      <c r="AG61" s="151"/>
      <c r="AH61" s="149">
        <v>3</v>
      </c>
      <c r="AI61" s="150"/>
      <c r="AJ61" s="150"/>
      <c r="AK61" s="150"/>
      <c r="AL61" s="150"/>
      <c r="AM61" s="150"/>
      <c r="AN61" s="151"/>
      <c r="AO61" s="149">
        <v>4</v>
      </c>
      <c r="AP61" s="150"/>
      <c r="AQ61" s="150"/>
      <c r="AR61" s="150"/>
      <c r="AS61" s="150"/>
      <c r="AT61" s="150"/>
      <c r="AU61" s="150"/>
      <c r="AV61" s="151"/>
    </row>
    <row r="62" spans="2:48" ht="19.5" customHeight="1">
      <c r="B62" s="152" t="s">
        <v>96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4"/>
      <c r="AC62" s="155"/>
      <c r="AD62" s="156"/>
      <c r="AE62" s="156"/>
      <c r="AF62" s="156"/>
      <c r="AG62" s="157"/>
      <c r="AH62" s="158"/>
      <c r="AI62" s="158"/>
      <c r="AJ62" s="158"/>
      <c r="AK62" s="158"/>
      <c r="AL62" s="158"/>
      <c r="AM62" s="158"/>
      <c r="AN62" s="158"/>
      <c r="AO62" s="159"/>
      <c r="AP62" s="156"/>
      <c r="AQ62" s="156"/>
      <c r="AR62" s="156"/>
      <c r="AS62" s="156"/>
      <c r="AT62" s="156"/>
      <c r="AU62" s="156"/>
      <c r="AV62" s="160"/>
    </row>
    <row r="63" spans="2:48" ht="12.75">
      <c r="B63" s="161" t="s">
        <v>97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3"/>
      <c r="AC63" s="164">
        <v>410</v>
      </c>
      <c r="AD63" s="165"/>
      <c r="AE63" s="165"/>
      <c r="AF63" s="165"/>
      <c r="AG63" s="166"/>
      <c r="AH63" s="534">
        <v>3000000</v>
      </c>
      <c r="AI63" s="534"/>
      <c r="AJ63" s="534"/>
      <c r="AK63" s="534"/>
      <c r="AL63" s="534"/>
      <c r="AM63" s="534"/>
      <c r="AN63" s="534"/>
      <c r="AO63" s="535">
        <v>3000000</v>
      </c>
      <c r="AP63" s="535"/>
      <c r="AQ63" s="535"/>
      <c r="AR63" s="535"/>
      <c r="AS63" s="535"/>
      <c r="AT63" s="535"/>
      <c r="AU63" s="535"/>
      <c r="AV63" s="535"/>
    </row>
    <row r="64" spans="2:48" ht="12.75">
      <c r="B64" s="161" t="s">
        <v>98</v>
      </c>
      <c r="C64" s="178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3"/>
      <c r="AC64" s="170">
        <v>411</v>
      </c>
      <c r="AD64" s="171"/>
      <c r="AE64" s="171"/>
      <c r="AF64" s="171"/>
      <c r="AG64" s="172"/>
      <c r="AH64" s="524" t="s">
        <v>693</v>
      </c>
      <c r="AI64" s="524"/>
      <c r="AJ64" s="524"/>
      <c r="AK64" s="524"/>
      <c r="AL64" s="524"/>
      <c r="AM64" s="524"/>
      <c r="AN64" s="524"/>
      <c r="AO64" s="525" t="s">
        <v>693</v>
      </c>
      <c r="AP64" s="525"/>
      <c r="AQ64" s="525"/>
      <c r="AR64" s="525"/>
      <c r="AS64" s="525"/>
      <c r="AT64" s="525"/>
      <c r="AU64" s="525"/>
      <c r="AV64" s="525"/>
    </row>
    <row r="65" spans="2:48" ht="12.75">
      <c r="B65" s="161" t="s">
        <v>99</v>
      </c>
      <c r="C65" s="178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3"/>
      <c r="AC65" s="170">
        <v>420</v>
      </c>
      <c r="AD65" s="171"/>
      <c r="AE65" s="171"/>
      <c r="AF65" s="171"/>
      <c r="AG65" s="172"/>
      <c r="AH65" s="524" t="s">
        <v>693</v>
      </c>
      <c r="AI65" s="524"/>
      <c r="AJ65" s="524"/>
      <c r="AK65" s="524"/>
      <c r="AL65" s="524"/>
      <c r="AM65" s="524"/>
      <c r="AN65" s="524"/>
      <c r="AO65" s="525" t="s">
        <v>693</v>
      </c>
      <c r="AP65" s="525"/>
      <c r="AQ65" s="525"/>
      <c r="AR65" s="525"/>
      <c r="AS65" s="525"/>
      <c r="AT65" s="525"/>
      <c r="AU65" s="525"/>
      <c r="AV65" s="525"/>
    </row>
    <row r="66" spans="2:48" ht="12.75">
      <c r="B66" s="161" t="s">
        <v>100</v>
      </c>
      <c r="C66" s="178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3"/>
      <c r="AC66" s="170">
        <v>430</v>
      </c>
      <c r="AD66" s="171"/>
      <c r="AE66" s="171"/>
      <c r="AF66" s="171"/>
      <c r="AG66" s="172"/>
      <c r="AH66" s="522">
        <v>150000</v>
      </c>
      <c r="AI66" s="522"/>
      <c r="AJ66" s="522"/>
      <c r="AK66" s="522"/>
      <c r="AL66" s="522"/>
      <c r="AM66" s="522"/>
      <c r="AN66" s="522"/>
      <c r="AO66" s="523">
        <v>150000</v>
      </c>
      <c r="AP66" s="523"/>
      <c r="AQ66" s="523"/>
      <c r="AR66" s="523"/>
      <c r="AS66" s="523"/>
      <c r="AT66" s="523"/>
      <c r="AU66" s="523"/>
      <c r="AV66" s="523"/>
    </row>
    <row r="67" spans="2:48" ht="12.75">
      <c r="B67" s="161"/>
      <c r="C67" s="162"/>
      <c r="D67" s="178" t="s">
        <v>75</v>
      </c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79"/>
      <c r="AD67" s="180"/>
      <c r="AE67" s="180"/>
      <c r="AF67" s="180"/>
      <c r="AG67" s="181"/>
      <c r="AH67" s="536"/>
      <c r="AI67" s="536"/>
      <c r="AJ67" s="536"/>
      <c r="AK67" s="536"/>
      <c r="AL67" s="536"/>
      <c r="AM67" s="536"/>
      <c r="AN67" s="536"/>
      <c r="AO67" s="537"/>
      <c r="AP67" s="537"/>
      <c r="AQ67" s="537"/>
      <c r="AR67" s="537"/>
      <c r="AS67" s="537"/>
      <c r="AT67" s="537"/>
      <c r="AU67" s="537"/>
      <c r="AV67" s="537"/>
    </row>
    <row r="68" spans="2:48" ht="23.25" customHeight="1">
      <c r="B68" s="161"/>
      <c r="C68" s="543" t="s">
        <v>101</v>
      </c>
      <c r="D68" s="543"/>
      <c r="E68" s="543"/>
      <c r="F68" s="543"/>
      <c r="G68" s="543"/>
      <c r="H68" s="543"/>
      <c r="I68" s="543"/>
      <c r="J68" s="543"/>
      <c r="K68" s="543"/>
      <c r="L68" s="543"/>
      <c r="M68" s="543"/>
      <c r="N68" s="543"/>
      <c r="O68" s="543"/>
      <c r="P68" s="543"/>
      <c r="Q68" s="543"/>
      <c r="R68" s="543"/>
      <c r="S68" s="543"/>
      <c r="T68" s="543"/>
      <c r="U68" s="543"/>
      <c r="V68" s="543"/>
      <c r="W68" s="543"/>
      <c r="X68" s="543"/>
      <c r="Y68" s="543"/>
      <c r="Z68" s="543"/>
      <c r="AA68" s="543"/>
      <c r="AB68" s="543"/>
      <c r="AC68" s="164">
        <v>431</v>
      </c>
      <c r="AD68" s="165"/>
      <c r="AE68" s="165"/>
      <c r="AF68" s="165"/>
      <c r="AG68" s="166"/>
      <c r="AH68" s="518" t="s">
        <v>693</v>
      </c>
      <c r="AI68" s="518"/>
      <c r="AJ68" s="518"/>
      <c r="AK68" s="518"/>
      <c r="AL68" s="518"/>
      <c r="AM68" s="518"/>
      <c r="AN68" s="518"/>
      <c r="AO68" s="519" t="s">
        <v>693</v>
      </c>
      <c r="AP68" s="519"/>
      <c r="AQ68" s="519"/>
      <c r="AR68" s="519"/>
      <c r="AS68" s="519"/>
      <c r="AT68" s="519"/>
      <c r="AU68" s="519"/>
      <c r="AV68" s="519"/>
    </row>
    <row r="69" spans="2:48" ht="23.25" customHeight="1">
      <c r="B69" s="161"/>
      <c r="C69" s="543" t="s">
        <v>102</v>
      </c>
      <c r="D69" s="543"/>
      <c r="E69" s="543"/>
      <c r="F69" s="543"/>
      <c r="G69" s="543"/>
      <c r="H69" s="543"/>
      <c r="I69" s="543"/>
      <c r="J69" s="543"/>
      <c r="K69" s="543"/>
      <c r="L69" s="543"/>
      <c r="M69" s="543"/>
      <c r="N69" s="543"/>
      <c r="O69" s="543"/>
      <c r="P69" s="543"/>
      <c r="Q69" s="543"/>
      <c r="R69" s="543"/>
      <c r="S69" s="543"/>
      <c r="T69" s="543"/>
      <c r="U69" s="543"/>
      <c r="V69" s="543"/>
      <c r="W69" s="543"/>
      <c r="X69" s="543"/>
      <c r="Y69" s="543"/>
      <c r="Z69" s="543"/>
      <c r="AA69" s="543"/>
      <c r="AB69" s="543"/>
      <c r="AC69" s="170">
        <v>432</v>
      </c>
      <c r="AD69" s="171"/>
      <c r="AE69" s="171"/>
      <c r="AF69" s="171"/>
      <c r="AG69" s="172"/>
      <c r="AH69" s="522">
        <v>150000</v>
      </c>
      <c r="AI69" s="522"/>
      <c r="AJ69" s="522"/>
      <c r="AK69" s="522"/>
      <c r="AL69" s="522"/>
      <c r="AM69" s="522"/>
      <c r="AN69" s="522"/>
      <c r="AO69" s="523">
        <v>150000</v>
      </c>
      <c r="AP69" s="523"/>
      <c r="AQ69" s="523"/>
      <c r="AR69" s="523"/>
      <c r="AS69" s="523"/>
      <c r="AT69" s="523"/>
      <c r="AU69" s="523"/>
      <c r="AV69" s="523"/>
    </row>
    <row r="70" spans="2:48" ht="12.75">
      <c r="B70" s="161" t="s">
        <v>105</v>
      </c>
      <c r="C70" s="178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3"/>
      <c r="AC70" s="170">
        <v>470</v>
      </c>
      <c r="AD70" s="171"/>
      <c r="AE70" s="171"/>
      <c r="AF70" s="171"/>
      <c r="AG70" s="172"/>
      <c r="AH70" s="520">
        <v>16711000.77</v>
      </c>
      <c r="AI70" s="520"/>
      <c r="AJ70" s="520"/>
      <c r="AK70" s="520"/>
      <c r="AL70" s="520"/>
      <c r="AM70" s="520"/>
      <c r="AN70" s="520"/>
      <c r="AO70" s="521">
        <v>23089000</v>
      </c>
      <c r="AP70" s="521"/>
      <c r="AQ70" s="521"/>
      <c r="AR70" s="521"/>
      <c r="AS70" s="521"/>
      <c r="AT70" s="521"/>
      <c r="AU70" s="521"/>
      <c r="AV70" s="521"/>
    </row>
    <row r="71" spans="2:48" ht="12.75">
      <c r="B71" s="539" t="s">
        <v>106</v>
      </c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173">
        <v>490</v>
      </c>
      <c r="AD71" s="171"/>
      <c r="AE71" s="171"/>
      <c r="AF71" s="171"/>
      <c r="AG71" s="172"/>
      <c r="AH71" s="527">
        <v>19861000.77</v>
      </c>
      <c r="AI71" s="527"/>
      <c r="AJ71" s="527"/>
      <c r="AK71" s="527"/>
      <c r="AL71" s="527"/>
      <c r="AM71" s="527"/>
      <c r="AN71" s="527"/>
      <c r="AO71" s="528">
        <v>26239000</v>
      </c>
      <c r="AP71" s="528"/>
      <c r="AQ71" s="528"/>
      <c r="AR71" s="528"/>
      <c r="AS71" s="528"/>
      <c r="AT71" s="528"/>
      <c r="AU71" s="528"/>
      <c r="AV71" s="528"/>
    </row>
    <row r="72" spans="2:48" ht="20.25" customHeight="1">
      <c r="B72" s="544" t="s">
        <v>107</v>
      </c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545"/>
      <c r="O72" s="545"/>
      <c r="P72" s="545"/>
      <c r="Q72" s="545"/>
      <c r="R72" s="545"/>
      <c r="S72" s="545"/>
      <c r="T72" s="545"/>
      <c r="U72" s="545"/>
      <c r="V72" s="545"/>
      <c r="W72" s="545"/>
      <c r="X72" s="545"/>
      <c r="Y72" s="545"/>
      <c r="Z72" s="545"/>
      <c r="AA72" s="545"/>
      <c r="AB72" s="546"/>
      <c r="AC72" s="174"/>
      <c r="AD72" s="175"/>
      <c r="AE72" s="175"/>
      <c r="AF72" s="175"/>
      <c r="AG72" s="176"/>
      <c r="AH72" s="532"/>
      <c r="AI72" s="532"/>
      <c r="AJ72" s="532"/>
      <c r="AK72" s="532"/>
      <c r="AL72" s="532"/>
      <c r="AM72" s="532"/>
      <c r="AN72" s="532"/>
      <c r="AO72" s="533"/>
      <c r="AP72" s="533"/>
      <c r="AQ72" s="533"/>
      <c r="AR72" s="533"/>
      <c r="AS72" s="533"/>
      <c r="AT72" s="533"/>
      <c r="AU72" s="533"/>
      <c r="AV72" s="533"/>
    </row>
    <row r="73" spans="2:48" ht="12.75">
      <c r="B73" s="161" t="s">
        <v>108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77">
        <v>510</v>
      </c>
      <c r="AD73" s="165"/>
      <c r="AE73" s="165"/>
      <c r="AF73" s="165"/>
      <c r="AG73" s="166"/>
      <c r="AH73" s="518" t="s">
        <v>693</v>
      </c>
      <c r="AI73" s="518"/>
      <c r="AJ73" s="518"/>
      <c r="AK73" s="518"/>
      <c r="AL73" s="518"/>
      <c r="AM73" s="518"/>
      <c r="AN73" s="518"/>
      <c r="AO73" s="519" t="s">
        <v>693</v>
      </c>
      <c r="AP73" s="519"/>
      <c r="AQ73" s="519"/>
      <c r="AR73" s="519"/>
      <c r="AS73" s="519"/>
      <c r="AT73" s="519"/>
      <c r="AU73" s="519"/>
      <c r="AV73" s="519"/>
    </row>
    <row r="74" spans="2:48" ht="12.75">
      <c r="B74" s="161" t="s">
        <v>109</v>
      </c>
      <c r="C74" s="178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3"/>
      <c r="AC74" s="170">
        <v>515</v>
      </c>
      <c r="AD74" s="171"/>
      <c r="AE74" s="171"/>
      <c r="AF74" s="171"/>
      <c r="AG74" s="172"/>
      <c r="AH74" s="522">
        <v>35147.35</v>
      </c>
      <c r="AI74" s="522"/>
      <c r="AJ74" s="522"/>
      <c r="AK74" s="522"/>
      <c r="AL74" s="522"/>
      <c r="AM74" s="522"/>
      <c r="AN74" s="522"/>
      <c r="AO74" s="523">
        <v>107900.45</v>
      </c>
      <c r="AP74" s="523"/>
      <c r="AQ74" s="523"/>
      <c r="AR74" s="523"/>
      <c r="AS74" s="523"/>
      <c r="AT74" s="523"/>
      <c r="AU74" s="523"/>
      <c r="AV74" s="523"/>
    </row>
    <row r="75" spans="2:48" ht="12.75">
      <c r="B75" s="161" t="s">
        <v>110</v>
      </c>
      <c r="C75" s="178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3"/>
      <c r="AC75" s="170">
        <v>520</v>
      </c>
      <c r="AD75" s="171"/>
      <c r="AE75" s="171"/>
      <c r="AF75" s="171"/>
      <c r="AG75" s="172"/>
      <c r="AH75" s="524" t="s">
        <v>693</v>
      </c>
      <c r="AI75" s="524"/>
      <c r="AJ75" s="524"/>
      <c r="AK75" s="524"/>
      <c r="AL75" s="524"/>
      <c r="AM75" s="524"/>
      <c r="AN75" s="524"/>
      <c r="AO75" s="525" t="s">
        <v>693</v>
      </c>
      <c r="AP75" s="525"/>
      <c r="AQ75" s="525"/>
      <c r="AR75" s="525"/>
      <c r="AS75" s="525"/>
      <c r="AT75" s="525"/>
      <c r="AU75" s="525"/>
      <c r="AV75" s="525"/>
    </row>
    <row r="76" spans="2:48" ht="15.75" customHeight="1">
      <c r="B76" s="539" t="s">
        <v>111</v>
      </c>
      <c r="C76" s="539"/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39"/>
      <c r="W76" s="539"/>
      <c r="X76" s="539"/>
      <c r="Y76" s="539"/>
      <c r="Z76" s="539"/>
      <c r="AA76" s="539"/>
      <c r="AB76" s="539"/>
      <c r="AC76" s="173">
        <v>590</v>
      </c>
      <c r="AD76" s="171"/>
      <c r="AE76" s="171"/>
      <c r="AF76" s="171"/>
      <c r="AG76" s="172"/>
      <c r="AH76" s="547">
        <v>35147.35</v>
      </c>
      <c r="AI76" s="547"/>
      <c r="AJ76" s="547"/>
      <c r="AK76" s="547"/>
      <c r="AL76" s="547"/>
      <c r="AM76" s="547"/>
      <c r="AN76" s="547"/>
      <c r="AO76" s="548">
        <v>107900.45</v>
      </c>
      <c r="AP76" s="548"/>
      <c r="AQ76" s="548"/>
      <c r="AR76" s="548"/>
      <c r="AS76" s="548"/>
      <c r="AT76" s="548"/>
      <c r="AU76" s="548"/>
      <c r="AV76" s="548"/>
    </row>
    <row r="77" spans="2:48" ht="19.5" customHeight="1">
      <c r="B77" s="544" t="s">
        <v>112</v>
      </c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  <c r="W77" s="545"/>
      <c r="X77" s="545"/>
      <c r="Y77" s="545"/>
      <c r="Z77" s="545"/>
      <c r="AA77" s="545"/>
      <c r="AB77" s="546"/>
      <c r="AC77" s="174"/>
      <c r="AD77" s="175"/>
      <c r="AE77" s="175"/>
      <c r="AF77" s="175"/>
      <c r="AG77" s="176"/>
      <c r="AH77" s="532"/>
      <c r="AI77" s="532"/>
      <c r="AJ77" s="532"/>
      <c r="AK77" s="532"/>
      <c r="AL77" s="532"/>
      <c r="AM77" s="532"/>
      <c r="AN77" s="532"/>
      <c r="AO77" s="533"/>
      <c r="AP77" s="533"/>
      <c r="AQ77" s="533"/>
      <c r="AR77" s="533"/>
      <c r="AS77" s="533"/>
      <c r="AT77" s="533"/>
      <c r="AU77" s="533"/>
      <c r="AV77" s="533"/>
    </row>
    <row r="78" spans="2:48" ht="12.75">
      <c r="B78" s="161" t="s">
        <v>108</v>
      </c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77">
        <v>610</v>
      </c>
      <c r="AD78" s="165"/>
      <c r="AE78" s="165"/>
      <c r="AF78" s="165"/>
      <c r="AG78" s="166"/>
      <c r="AH78" s="534">
        <v>2010989.77</v>
      </c>
      <c r="AI78" s="534"/>
      <c r="AJ78" s="534"/>
      <c r="AK78" s="534"/>
      <c r="AL78" s="534"/>
      <c r="AM78" s="534"/>
      <c r="AN78" s="534"/>
      <c r="AO78" s="549">
        <v>963174.64</v>
      </c>
      <c r="AP78" s="549"/>
      <c r="AQ78" s="549"/>
      <c r="AR78" s="549"/>
      <c r="AS78" s="549"/>
      <c r="AT78" s="549"/>
      <c r="AU78" s="549"/>
      <c r="AV78" s="549"/>
    </row>
    <row r="79" spans="2:48" ht="12.75">
      <c r="B79" s="161" t="s">
        <v>113</v>
      </c>
      <c r="C79" s="178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3"/>
      <c r="AC79" s="170">
        <v>620</v>
      </c>
      <c r="AD79" s="171"/>
      <c r="AE79" s="171"/>
      <c r="AF79" s="171"/>
      <c r="AG79" s="172"/>
      <c r="AH79" s="520">
        <v>23022287.15</v>
      </c>
      <c r="AI79" s="520"/>
      <c r="AJ79" s="520"/>
      <c r="AK79" s="520"/>
      <c r="AL79" s="520"/>
      <c r="AM79" s="520"/>
      <c r="AN79" s="520"/>
      <c r="AO79" s="521">
        <v>11329661.1</v>
      </c>
      <c r="AP79" s="521"/>
      <c r="AQ79" s="521"/>
      <c r="AR79" s="521"/>
      <c r="AS79" s="521"/>
      <c r="AT79" s="521"/>
      <c r="AU79" s="521"/>
      <c r="AV79" s="521"/>
    </row>
    <row r="80" spans="2:48" ht="12.75">
      <c r="B80" s="161"/>
      <c r="C80" s="162"/>
      <c r="D80" s="178" t="s">
        <v>75</v>
      </c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79"/>
      <c r="AD80" s="180"/>
      <c r="AE80" s="180"/>
      <c r="AF80" s="180"/>
      <c r="AG80" s="181"/>
      <c r="AH80" s="536"/>
      <c r="AI80" s="536"/>
      <c r="AJ80" s="536"/>
      <c r="AK80" s="536"/>
      <c r="AL80" s="536"/>
      <c r="AM80" s="536"/>
      <c r="AN80" s="536"/>
      <c r="AO80" s="537"/>
      <c r="AP80" s="537"/>
      <c r="AQ80" s="537"/>
      <c r="AR80" s="537"/>
      <c r="AS80" s="537"/>
      <c r="AT80" s="537"/>
      <c r="AU80" s="537"/>
      <c r="AV80" s="537"/>
    </row>
    <row r="81" spans="2:48" ht="12" customHeight="1">
      <c r="B81" s="161"/>
      <c r="C81" s="543" t="s">
        <v>114</v>
      </c>
      <c r="D81" s="543"/>
      <c r="E81" s="543"/>
      <c r="F81" s="543"/>
      <c r="G81" s="543"/>
      <c r="H81" s="543"/>
      <c r="I81" s="543"/>
      <c r="J81" s="543"/>
      <c r="K81" s="543"/>
      <c r="L81" s="543"/>
      <c r="M81" s="543"/>
      <c r="N81" s="543"/>
      <c r="O81" s="543"/>
      <c r="P81" s="543"/>
      <c r="Q81" s="543"/>
      <c r="R81" s="543"/>
      <c r="S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164">
        <v>621</v>
      </c>
      <c r="AD81" s="165"/>
      <c r="AE81" s="165"/>
      <c r="AF81" s="165"/>
      <c r="AG81" s="166"/>
      <c r="AH81" s="534">
        <v>14755000</v>
      </c>
      <c r="AI81" s="534"/>
      <c r="AJ81" s="534"/>
      <c r="AK81" s="534"/>
      <c r="AL81" s="534"/>
      <c r="AM81" s="534"/>
      <c r="AN81" s="534"/>
      <c r="AO81" s="535">
        <v>3666067</v>
      </c>
      <c r="AP81" s="535"/>
      <c r="AQ81" s="535"/>
      <c r="AR81" s="535"/>
      <c r="AS81" s="535"/>
      <c r="AT81" s="535"/>
      <c r="AU81" s="535"/>
      <c r="AV81" s="535"/>
    </row>
    <row r="82" spans="2:48" ht="12.75">
      <c r="B82" s="161"/>
      <c r="C82" s="178" t="s">
        <v>115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3"/>
      <c r="AC82" s="170">
        <v>622</v>
      </c>
      <c r="AD82" s="171"/>
      <c r="AE82" s="171"/>
      <c r="AF82" s="171"/>
      <c r="AG82" s="172"/>
      <c r="AH82" s="520">
        <v>1380367.71</v>
      </c>
      <c r="AI82" s="520"/>
      <c r="AJ82" s="520"/>
      <c r="AK82" s="520"/>
      <c r="AL82" s="520"/>
      <c r="AM82" s="520"/>
      <c r="AN82" s="520"/>
      <c r="AO82" s="521">
        <v>1359103.24</v>
      </c>
      <c r="AP82" s="521"/>
      <c r="AQ82" s="521"/>
      <c r="AR82" s="521"/>
      <c r="AS82" s="521"/>
      <c r="AT82" s="521"/>
      <c r="AU82" s="521"/>
      <c r="AV82" s="521"/>
    </row>
    <row r="83" spans="2:48" ht="23.25" customHeight="1">
      <c r="B83" s="161"/>
      <c r="C83" s="543" t="s">
        <v>116</v>
      </c>
      <c r="D83" s="543"/>
      <c r="E83" s="543"/>
      <c r="F83" s="543"/>
      <c r="G83" s="543"/>
      <c r="H83" s="543"/>
      <c r="I83" s="543"/>
      <c r="J83" s="543"/>
      <c r="K83" s="543"/>
      <c r="L83" s="543"/>
      <c r="M83" s="543"/>
      <c r="N83" s="543"/>
      <c r="O83" s="543"/>
      <c r="P83" s="543"/>
      <c r="Q83" s="543"/>
      <c r="R83" s="543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170">
        <v>623</v>
      </c>
      <c r="AD83" s="171"/>
      <c r="AE83" s="171"/>
      <c r="AF83" s="171"/>
      <c r="AG83" s="172"/>
      <c r="AH83" s="522">
        <v>485319.66</v>
      </c>
      <c r="AI83" s="522"/>
      <c r="AJ83" s="522"/>
      <c r="AK83" s="522"/>
      <c r="AL83" s="522"/>
      <c r="AM83" s="522"/>
      <c r="AN83" s="522"/>
      <c r="AO83" s="523">
        <v>480709.57</v>
      </c>
      <c r="AP83" s="523"/>
      <c r="AQ83" s="523"/>
      <c r="AR83" s="523"/>
      <c r="AS83" s="523"/>
      <c r="AT83" s="523"/>
      <c r="AU83" s="523"/>
      <c r="AV83" s="523"/>
    </row>
    <row r="84" spans="2:48" ht="12.75">
      <c r="B84" s="161"/>
      <c r="C84" s="178" t="s">
        <v>117</v>
      </c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3"/>
      <c r="AC84" s="170">
        <v>624</v>
      </c>
      <c r="AD84" s="171"/>
      <c r="AE84" s="171"/>
      <c r="AF84" s="171"/>
      <c r="AG84" s="172"/>
      <c r="AH84" s="520">
        <v>2381599.78</v>
      </c>
      <c r="AI84" s="520"/>
      <c r="AJ84" s="520"/>
      <c r="AK84" s="520"/>
      <c r="AL84" s="520"/>
      <c r="AM84" s="520"/>
      <c r="AN84" s="520"/>
      <c r="AO84" s="521">
        <v>3143581.29</v>
      </c>
      <c r="AP84" s="521"/>
      <c r="AQ84" s="521"/>
      <c r="AR84" s="521"/>
      <c r="AS84" s="521"/>
      <c r="AT84" s="521"/>
      <c r="AU84" s="521"/>
      <c r="AV84" s="521"/>
    </row>
    <row r="85" spans="2:48" ht="12.75">
      <c r="B85" s="161"/>
      <c r="C85" s="178" t="s">
        <v>118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3"/>
      <c r="AC85" s="170">
        <v>625</v>
      </c>
      <c r="AD85" s="171"/>
      <c r="AE85" s="171"/>
      <c r="AF85" s="171"/>
      <c r="AG85" s="172"/>
      <c r="AH85" s="520">
        <v>4020000</v>
      </c>
      <c r="AI85" s="520"/>
      <c r="AJ85" s="520"/>
      <c r="AK85" s="520"/>
      <c r="AL85" s="520"/>
      <c r="AM85" s="520"/>
      <c r="AN85" s="520"/>
      <c r="AO85" s="521">
        <v>2680200</v>
      </c>
      <c r="AP85" s="521"/>
      <c r="AQ85" s="521"/>
      <c r="AR85" s="521"/>
      <c r="AS85" s="521"/>
      <c r="AT85" s="521"/>
      <c r="AU85" s="521"/>
      <c r="AV85" s="521"/>
    </row>
    <row r="86" spans="2:48" ht="12.75">
      <c r="B86" s="161" t="s">
        <v>119</v>
      </c>
      <c r="C86" s="178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3"/>
      <c r="AC86" s="170">
        <v>630</v>
      </c>
      <c r="AD86" s="171"/>
      <c r="AE86" s="171"/>
      <c r="AF86" s="171"/>
      <c r="AG86" s="172"/>
      <c r="AH86" s="524" t="s">
        <v>693</v>
      </c>
      <c r="AI86" s="524"/>
      <c r="AJ86" s="524"/>
      <c r="AK86" s="524"/>
      <c r="AL86" s="524"/>
      <c r="AM86" s="524"/>
      <c r="AN86" s="524"/>
      <c r="AO86" s="525" t="s">
        <v>693</v>
      </c>
      <c r="AP86" s="525"/>
      <c r="AQ86" s="525"/>
      <c r="AR86" s="525"/>
      <c r="AS86" s="525"/>
      <c r="AT86" s="525"/>
      <c r="AU86" s="525"/>
      <c r="AV86" s="525"/>
    </row>
    <row r="87" spans="2:48" ht="12.75">
      <c r="B87" s="161" t="s">
        <v>120</v>
      </c>
      <c r="C87" s="178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3"/>
      <c r="AC87" s="170">
        <v>640</v>
      </c>
      <c r="AD87" s="171"/>
      <c r="AE87" s="171"/>
      <c r="AF87" s="171"/>
      <c r="AG87" s="172"/>
      <c r="AH87" s="524" t="s">
        <v>693</v>
      </c>
      <c r="AI87" s="524"/>
      <c r="AJ87" s="524"/>
      <c r="AK87" s="524"/>
      <c r="AL87" s="524"/>
      <c r="AM87" s="524"/>
      <c r="AN87" s="524"/>
      <c r="AO87" s="525" t="s">
        <v>693</v>
      </c>
      <c r="AP87" s="525"/>
      <c r="AQ87" s="525"/>
      <c r="AR87" s="525"/>
      <c r="AS87" s="525"/>
      <c r="AT87" s="525"/>
      <c r="AU87" s="525"/>
      <c r="AV87" s="525"/>
    </row>
    <row r="88" spans="2:48" ht="12.75">
      <c r="B88" s="161" t="s">
        <v>121</v>
      </c>
      <c r="C88" s="178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3"/>
      <c r="AC88" s="170">
        <v>650</v>
      </c>
      <c r="AD88" s="171"/>
      <c r="AE88" s="171"/>
      <c r="AF88" s="171"/>
      <c r="AG88" s="172"/>
      <c r="AH88" s="522">
        <v>20000</v>
      </c>
      <c r="AI88" s="522"/>
      <c r="AJ88" s="522"/>
      <c r="AK88" s="522"/>
      <c r="AL88" s="522"/>
      <c r="AM88" s="522"/>
      <c r="AN88" s="522"/>
      <c r="AO88" s="523">
        <v>20000</v>
      </c>
      <c r="AP88" s="523"/>
      <c r="AQ88" s="523"/>
      <c r="AR88" s="523"/>
      <c r="AS88" s="523"/>
      <c r="AT88" s="523"/>
      <c r="AU88" s="523"/>
      <c r="AV88" s="523"/>
    </row>
    <row r="89" spans="2:48" ht="12.75">
      <c r="B89" s="161" t="s">
        <v>122</v>
      </c>
      <c r="C89" s="178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3"/>
      <c r="AC89" s="170">
        <v>660</v>
      </c>
      <c r="AD89" s="171"/>
      <c r="AE89" s="171"/>
      <c r="AF89" s="171"/>
      <c r="AG89" s="172"/>
      <c r="AH89" s="524" t="s">
        <v>693</v>
      </c>
      <c r="AI89" s="524"/>
      <c r="AJ89" s="524"/>
      <c r="AK89" s="524"/>
      <c r="AL89" s="524"/>
      <c r="AM89" s="524"/>
      <c r="AN89" s="524"/>
      <c r="AO89" s="525" t="s">
        <v>693</v>
      </c>
      <c r="AP89" s="525"/>
      <c r="AQ89" s="525"/>
      <c r="AR89" s="525"/>
      <c r="AS89" s="525"/>
      <c r="AT89" s="525"/>
      <c r="AU89" s="525"/>
      <c r="AV89" s="525"/>
    </row>
    <row r="90" spans="2:48" ht="15" customHeight="1">
      <c r="B90" s="539" t="s">
        <v>123</v>
      </c>
      <c r="C90" s="539"/>
      <c r="D90" s="539"/>
      <c r="E90" s="539"/>
      <c r="F90" s="539"/>
      <c r="G90" s="539"/>
      <c r="H90" s="539"/>
      <c r="I90" s="539"/>
      <c r="J90" s="539"/>
      <c r="K90" s="539"/>
      <c r="L90" s="539"/>
      <c r="M90" s="539"/>
      <c r="N90" s="539"/>
      <c r="O90" s="539"/>
      <c r="P90" s="539"/>
      <c r="Q90" s="539"/>
      <c r="R90" s="539"/>
      <c r="S90" s="539"/>
      <c r="T90" s="539"/>
      <c r="U90" s="539"/>
      <c r="V90" s="539"/>
      <c r="W90" s="539"/>
      <c r="X90" s="539"/>
      <c r="Y90" s="539"/>
      <c r="Z90" s="539"/>
      <c r="AA90" s="539"/>
      <c r="AB90" s="539"/>
      <c r="AC90" s="173">
        <v>690</v>
      </c>
      <c r="AD90" s="171"/>
      <c r="AE90" s="171"/>
      <c r="AF90" s="171"/>
      <c r="AG90" s="172"/>
      <c r="AH90" s="527">
        <v>25053276.92</v>
      </c>
      <c r="AI90" s="527"/>
      <c r="AJ90" s="527"/>
      <c r="AK90" s="527"/>
      <c r="AL90" s="527"/>
      <c r="AM90" s="527"/>
      <c r="AN90" s="527"/>
      <c r="AO90" s="528">
        <v>12312835.74</v>
      </c>
      <c r="AP90" s="528"/>
      <c r="AQ90" s="528"/>
      <c r="AR90" s="528"/>
      <c r="AS90" s="528"/>
      <c r="AT90" s="528"/>
      <c r="AU90" s="528"/>
      <c r="AV90" s="528"/>
    </row>
    <row r="91" spans="2:48" ht="15" customHeight="1" thickBot="1">
      <c r="B91" s="540" t="s">
        <v>124</v>
      </c>
      <c r="C91" s="540"/>
      <c r="D91" s="540"/>
      <c r="E91" s="540"/>
      <c r="F91" s="540"/>
      <c r="G91" s="540"/>
      <c r="H91" s="540"/>
      <c r="I91" s="540"/>
      <c r="J91" s="540"/>
      <c r="K91" s="540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183">
        <v>700</v>
      </c>
      <c r="AD91" s="184"/>
      <c r="AE91" s="184"/>
      <c r="AF91" s="184"/>
      <c r="AG91" s="185"/>
      <c r="AH91" s="541">
        <v>44949425.04</v>
      </c>
      <c r="AI91" s="541"/>
      <c r="AJ91" s="541"/>
      <c r="AK91" s="541"/>
      <c r="AL91" s="541"/>
      <c r="AM91" s="541"/>
      <c r="AN91" s="541"/>
      <c r="AO91" s="542">
        <v>38659736.19</v>
      </c>
      <c r="AP91" s="542"/>
      <c r="AQ91" s="542"/>
      <c r="AR91" s="542"/>
      <c r="AS91" s="542"/>
      <c r="AT91" s="542"/>
      <c r="AU91" s="542"/>
      <c r="AV91" s="542"/>
    </row>
    <row r="93" spans="2:48" ht="24.75" customHeight="1" thickBot="1">
      <c r="B93" s="550" t="s">
        <v>125</v>
      </c>
      <c r="C93" s="550"/>
      <c r="D93" s="550"/>
      <c r="E93" s="550"/>
      <c r="F93" s="550"/>
      <c r="G93" s="550"/>
      <c r="H93" s="550"/>
      <c r="I93" s="550"/>
      <c r="J93" s="550"/>
      <c r="K93" s="550"/>
      <c r="L93" s="550"/>
      <c r="M93" s="550"/>
      <c r="N93" s="550"/>
      <c r="O93" s="550"/>
      <c r="P93" s="550"/>
      <c r="Q93" s="550"/>
      <c r="R93" s="550"/>
      <c r="S93" s="550"/>
      <c r="T93" s="550"/>
      <c r="U93" s="550"/>
      <c r="V93" s="550"/>
      <c r="W93" s="550"/>
      <c r="X93" s="550"/>
      <c r="Y93" s="550"/>
      <c r="Z93" s="550"/>
      <c r="AA93" s="550"/>
      <c r="AB93" s="550"/>
      <c r="AC93" s="186"/>
      <c r="AD93" s="142"/>
      <c r="AE93" s="142"/>
      <c r="AF93" s="142"/>
      <c r="AG93" s="143"/>
      <c r="AH93" s="187"/>
      <c r="AI93" s="188"/>
      <c r="AJ93" s="188"/>
      <c r="AK93" s="188"/>
      <c r="AL93" s="188"/>
      <c r="AM93" s="188"/>
      <c r="AN93" s="189"/>
      <c r="AO93" s="187"/>
      <c r="AP93" s="188"/>
      <c r="AQ93" s="188"/>
      <c r="AR93" s="188"/>
      <c r="AS93" s="188"/>
      <c r="AT93" s="188"/>
      <c r="AU93" s="188"/>
      <c r="AV93" s="189"/>
    </row>
    <row r="94" spans="2:48" ht="12.75">
      <c r="B94" s="551" t="s">
        <v>126</v>
      </c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190">
        <v>910</v>
      </c>
      <c r="AD94" s="191"/>
      <c r="AE94" s="191"/>
      <c r="AF94" s="191"/>
      <c r="AG94" s="192"/>
      <c r="AH94" s="520">
        <v>829875787.88</v>
      </c>
      <c r="AI94" s="520"/>
      <c r="AJ94" s="520"/>
      <c r="AK94" s="520"/>
      <c r="AL94" s="520"/>
      <c r="AM94" s="520"/>
      <c r="AN94" s="520"/>
      <c r="AO94" s="521">
        <v>830854927.16</v>
      </c>
      <c r="AP94" s="521"/>
      <c r="AQ94" s="521"/>
      <c r="AR94" s="521"/>
      <c r="AS94" s="521"/>
      <c r="AT94" s="521"/>
      <c r="AU94" s="521"/>
      <c r="AV94" s="521"/>
    </row>
    <row r="95" spans="2:48" ht="12.75">
      <c r="B95" s="161"/>
      <c r="C95" s="178"/>
      <c r="D95" s="178" t="s">
        <v>127</v>
      </c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3"/>
      <c r="AC95" s="170">
        <v>911</v>
      </c>
      <c r="AD95" s="171"/>
      <c r="AE95" s="171"/>
      <c r="AF95" s="171"/>
      <c r="AG95" s="172"/>
      <c r="AH95" s="524" t="s">
        <v>693</v>
      </c>
      <c r="AI95" s="524"/>
      <c r="AJ95" s="524"/>
      <c r="AK95" s="524"/>
      <c r="AL95" s="524"/>
      <c r="AM95" s="524"/>
      <c r="AN95" s="524"/>
      <c r="AO95" s="525" t="s">
        <v>693</v>
      </c>
      <c r="AP95" s="525"/>
      <c r="AQ95" s="525"/>
      <c r="AR95" s="525"/>
      <c r="AS95" s="525"/>
      <c r="AT95" s="525"/>
      <c r="AU95" s="525"/>
      <c r="AV95" s="525"/>
    </row>
    <row r="96" spans="2:48" ht="23.25" customHeight="1">
      <c r="B96" s="552" t="s">
        <v>128</v>
      </c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552"/>
      <c r="Q96" s="552"/>
      <c r="R96" s="552"/>
      <c r="S96" s="552"/>
      <c r="T96" s="552"/>
      <c r="U96" s="552"/>
      <c r="V96" s="552"/>
      <c r="W96" s="552"/>
      <c r="X96" s="552"/>
      <c r="Y96" s="552"/>
      <c r="Z96" s="552"/>
      <c r="AA96" s="552"/>
      <c r="AB96" s="552"/>
      <c r="AC96" s="170">
        <v>920</v>
      </c>
      <c r="AD96" s="171"/>
      <c r="AE96" s="171"/>
      <c r="AF96" s="171"/>
      <c r="AG96" s="172"/>
      <c r="AH96" s="520">
        <v>5350630.12</v>
      </c>
      <c r="AI96" s="520"/>
      <c r="AJ96" s="520"/>
      <c r="AK96" s="520"/>
      <c r="AL96" s="520"/>
      <c r="AM96" s="520"/>
      <c r="AN96" s="520"/>
      <c r="AO96" s="521">
        <v>4986104.35</v>
      </c>
      <c r="AP96" s="521"/>
      <c r="AQ96" s="521"/>
      <c r="AR96" s="521"/>
      <c r="AS96" s="521"/>
      <c r="AT96" s="521"/>
      <c r="AU96" s="521"/>
      <c r="AV96" s="521"/>
    </row>
    <row r="97" spans="2:48" ht="12" customHeight="1">
      <c r="B97" s="552" t="s">
        <v>129</v>
      </c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2"/>
      <c r="W97" s="552"/>
      <c r="X97" s="552"/>
      <c r="Y97" s="552"/>
      <c r="Z97" s="552"/>
      <c r="AA97" s="552"/>
      <c r="AB97" s="552"/>
      <c r="AC97" s="170">
        <v>930</v>
      </c>
      <c r="AD97" s="171"/>
      <c r="AE97" s="171"/>
      <c r="AF97" s="171"/>
      <c r="AG97" s="172"/>
      <c r="AH97" s="524" t="s">
        <v>693</v>
      </c>
      <c r="AI97" s="524"/>
      <c r="AJ97" s="524"/>
      <c r="AK97" s="524"/>
      <c r="AL97" s="524"/>
      <c r="AM97" s="524"/>
      <c r="AN97" s="524"/>
      <c r="AO97" s="525" t="s">
        <v>693</v>
      </c>
      <c r="AP97" s="525"/>
      <c r="AQ97" s="525"/>
      <c r="AR97" s="525"/>
      <c r="AS97" s="525"/>
      <c r="AT97" s="525"/>
      <c r="AU97" s="525"/>
      <c r="AV97" s="525"/>
    </row>
    <row r="98" spans="2:48" ht="23.25" customHeight="1">
      <c r="B98" s="552" t="s">
        <v>130</v>
      </c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552"/>
      <c r="N98" s="552"/>
      <c r="O98" s="552"/>
      <c r="P98" s="552"/>
      <c r="Q98" s="552"/>
      <c r="R98" s="552"/>
      <c r="S98" s="552"/>
      <c r="T98" s="552"/>
      <c r="U98" s="552"/>
      <c r="V98" s="552"/>
      <c r="W98" s="552"/>
      <c r="X98" s="552"/>
      <c r="Y98" s="552"/>
      <c r="Z98" s="552"/>
      <c r="AA98" s="552"/>
      <c r="AB98" s="552"/>
      <c r="AC98" s="170">
        <v>940</v>
      </c>
      <c r="AD98" s="171"/>
      <c r="AE98" s="171"/>
      <c r="AF98" s="171"/>
      <c r="AG98" s="172"/>
      <c r="AH98" s="522">
        <v>61368.94</v>
      </c>
      <c r="AI98" s="522"/>
      <c r="AJ98" s="522"/>
      <c r="AK98" s="522"/>
      <c r="AL98" s="522"/>
      <c r="AM98" s="522"/>
      <c r="AN98" s="522"/>
      <c r="AO98" s="523">
        <v>235872</v>
      </c>
      <c r="AP98" s="523"/>
      <c r="AQ98" s="523"/>
      <c r="AR98" s="523"/>
      <c r="AS98" s="523"/>
      <c r="AT98" s="523"/>
      <c r="AU98" s="523"/>
      <c r="AV98" s="523"/>
    </row>
    <row r="99" spans="2:48" ht="12" customHeight="1">
      <c r="B99" s="552" t="s">
        <v>131</v>
      </c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552"/>
      <c r="Q99" s="552"/>
      <c r="R99" s="552"/>
      <c r="S99" s="552"/>
      <c r="T99" s="552"/>
      <c r="U99" s="552"/>
      <c r="V99" s="552"/>
      <c r="W99" s="552"/>
      <c r="X99" s="552"/>
      <c r="Y99" s="552"/>
      <c r="Z99" s="552"/>
      <c r="AA99" s="552"/>
      <c r="AB99" s="552"/>
      <c r="AC99" s="170">
        <v>950</v>
      </c>
      <c r="AD99" s="171"/>
      <c r="AE99" s="171"/>
      <c r="AF99" s="171"/>
      <c r="AG99" s="172"/>
      <c r="AH99" s="524" t="s">
        <v>693</v>
      </c>
      <c r="AI99" s="524"/>
      <c r="AJ99" s="524"/>
      <c r="AK99" s="524"/>
      <c r="AL99" s="524"/>
      <c r="AM99" s="524"/>
      <c r="AN99" s="524"/>
      <c r="AO99" s="525" t="s">
        <v>693</v>
      </c>
      <c r="AP99" s="525"/>
      <c r="AQ99" s="525"/>
      <c r="AR99" s="525"/>
      <c r="AS99" s="525"/>
      <c r="AT99" s="525"/>
      <c r="AU99" s="525"/>
      <c r="AV99" s="525"/>
    </row>
    <row r="100" spans="2:48" ht="12" customHeight="1">
      <c r="B100" s="552" t="s">
        <v>132</v>
      </c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552"/>
      <c r="Q100" s="552"/>
      <c r="R100" s="552"/>
      <c r="S100" s="552"/>
      <c r="T100" s="552"/>
      <c r="U100" s="552"/>
      <c r="V100" s="552"/>
      <c r="W100" s="552"/>
      <c r="X100" s="552"/>
      <c r="Y100" s="552"/>
      <c r="Z100" s="552"/>
      <c r="AA100" s="552"/>
      <c r="AB100" s="552"/>
      <c r="AC100" s="170">
        <v>960</v>
      </c>
      <c r="AD100" s="171"/>
      <c r="AE100" s="171"/>
      <c r="AF100" s="171"/>
      <c r="AG100" s="172"/>
      <c r="AH100" s="520">
        <v>2408050</v>
      </c>
      <c r="AI100" s="520"/>
      <c r="AJ100" s="520"/>
      <c r="AK100" s="520"/>
      <c r="AL100" s="520"/>
      <c r="AM100" s="520"/>
      <c r="AN100" s="520"/>
      <c r="AO100" s="525" t="s">
        <v>693</v>
      </c>
      <c r="AP100" s="525"/>
      <c r="AQ100" s="525"/>
      <c r="AR100" s="525"/>
      <c r="AS100" s="525"/>
      <c r="AT100" s="525"/>
      <c r="AU100" s="525"/>
      <c r="AV100" s="525"/>
    </row>
    <row r="101" spans="2:48" ht="12" customHeight="1">
      <c r="B101" s="552" t="s">
        <v>133</v>
      </c>
      <c r="C101" s="552"/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2"/>
      <c r="AA101" s="552"/>
      <c r="AB101" s="552"/>
      <c r="AC101" s="170">
        <v>970</v>
      </c>
      <c r="AD101" s="171"/>
      <c r="AE101" s="171"/>
      <c r="AF101" s="171"/>
      <c r="AG101" s="172"/>
      <c r="AH101" s="524" t="s">
        <v>693</v>
      </c>
      <c r="AI101" s="524"/>
      <c r="AJ101" s="524"/>
      <c r="AK101" s="524"/>
      <c r="AL101" s="524"/>
      <c r="AM101" s="524"/>
      <c r="AN101" s="524"/>
      <c r="AO101" s="525" t="s">
        <v>693</v>
      </c>
      <c r="AP101" s="525"/>
      <c r="AQ101" s="525"/>
      <c r="AR101" s="525"/>
      <c r="AS101" s="525"/>
      <c r="AT101" s="525"/>
      <c r="AU101" s="525"/>
      <c r="AV101" s="525"/>
    </row>
    <row r="102" spans="2:48" ht="23.25" customHeight="1">
      <c r="B102" s="552" t="s">
        <v>134</v>
      </c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552"/>
      <c r="Q102" s="552"/>
      <c r="R102" s="552"/>
      <c r="S102" s="552"/>
      <c r="T102" s="552"/>
      <c r="U102" s="552"/>
      <c r="V102" s="552"/>
      <c r="W102" s="552"/>
      <c r="X102" s="552"/>
      <c r="Y102" s="552"/>
      <c r="Z102" s="552"/>
      <c r="AA102" s="552"/>
      <c r="AB102" s="552"/>
      <c r="AC102" s="170">
        <v>980</v>
      </c>
      <c r="AD102" s="171"/>
      <c r="AE102" s="171"/>
      <c r="AF102" s="171"/>
      <c r="AG102" s="172"/>
      <c r="AH102" s="524" t="s">
        <v>693</v>
      </c>
      <c r="AI102" s="524"/>
      <c r="AJ102" s="524"/>
      <c r="AK102" s="524"/>
      <c r="AL102" s="524"/>
      <c r="AM102" s="524"/>
      <c r="AN102" s="524"/>
      <c r="AO102" s="525" t="s">
        <v>693</v>
      </c>
      <c r="AP102" s="525"/>
      <c r="AQ102" s="525"/>
      <c r="AR102" s="525"/>
      <c r="AS102" s="525"/>
      <c r="AT102" s="525"/>
      <c r="AU102" s="525"/>
      <c r="AV102" s="525"/>
    </row>
    <row r="103" spans="2:48" ht="12" customHeight="1">
      <c r="B103" s="552" t="s">
        <v>135</v>
      </c>
      <c r="C103" s="552"/>
      <c r="D103" s="552"/>
      <c r="E103" s="552"/>
      <c r="F103" s="552"/>
      <c r="G103" s="552"/>
      <c r="H103" s="552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552"/>
      <c r="W103" s="552"/>
      <c r="X103" s="552"/>
      <c r="Y103" s="552"/>
      <c r="Z103" s="552"/>
      <c r="AA103" s="552"/>
      <c r="AB103" s="552"/>
      <c r="AC103" s="170">
        <v>990</v>
      </c>
      <c r="AD103" s="171"/>
      <c r="AE103" s="171"/>
      <c r="AF103" s="171"/>
      <c r="AG103" s="172"/>
      <c r="AH103" s="524" t="s">
        <v>693</v>
      </c>
      <c r="AI103" s="524"/>
      <c r="AJ103" s="524"/>
      <c r="AK103" s="524"/>
      <c r="AL103" s="524"/>
      <c r="AM103" s="524"/>
      <c r="AN103" s="524"/>
      <c r="AO103" s="525" t="s">
        <v>693</v>
      </c>
      <c r="AP103" s="525"/>
      <c r="AQ103" s="525"/>
      <c r="AR103" s="525"/>
      <c r="AS103" s="525"/>
      <c r="AT103" s="525"/>
      <c r="AU103" s="525"/>
      <c r="AV103" s="525"/>
    </row>
    <row r="104" spans="2:48" ht="12" customHeight="1">
      <c r="B104" s="553" t="s">
        <v>136</v>
      </c>
      <c r="C104" s="553"/>
      <c r="D104" s="553"/>
      <c r="E104" s="553"/>
      <c r="F104" s="553"/>
      <c r="G104" s="553"/>
      <c r="H104" s="553"/>
      <c r="I104" s="553"/>
      <c r="J104" s="553"/>
      <c r="K104" s="553"/>
      <c r="L104" s="553"/>
      <c r="M104" s="553"/>
      <c r="N104" s="553"/>
      <c r="O104" s="553"/>
      <c r="P104" s="553"/>
      <c r="Q104" s="553"/>
      <c r="R104" s="553"/>
      <c r="S104" s="553"/>
      <c r="T104" s="553"/>
      <c r="U104" s="553"/>
      <c r="V104" s="553"/>
      <c r="W104" s="553"/>
      <c r="X104" s="553"/>
      <c r="Y104" s="553"/>
      <c r="Z104" s="553"/>
      <c r="AA104" s="553"/>
      <c r="AB104" s="553"/>
      <c r="AC104" s="554" t="s">
        <v>137</v>
      </c>
      <c r="AD104" s="554"/>
      <c r="AE104" s="554"/>
      <c r="AF104" s="554"/>
      <c r="AG104" s="554"/>
      <c r="AH104" s="555" t="s">
        <v>693</v>
      </c>
      <c r="AI104" s="555"/>
      <c r="AJ104" s="555"/>
      <c r="AK104" s="555"/>
      <c r="AL104" s="555"/>
      <c r="AM104" s="555"/>
      <c r="AN104" s="555"/>
      <c r="AO104" s="556">
        <v>1518.73</v>
      </c>
      <c r="AP104" s="556"/>
      <c r="AQ104" s="556"/>
      <c r="AR104" s="556"/>
      <c r="AS104" s="556"/>
      <c r="AT104" s="556"/>
      <c r="AU104" s="556"/>
      <c r="AV104" s="556"/>
    </row>
    <row r="105" spans="2:48" ht="12" customHeight="1" thickBot="1">
      <c r="B105" s="553" t="s">
        <v>138</v>
      </c>
      <c r="C105" s="553"/>
      <c r="D105" s="553"/>
      <c r="E105" s="553"/>
      <c r="F105" s="553"/>
      <c r="G105" s="553"/>
      <c r="H105" s="553"/>
      <c r="I105" s="553"/>
      <c r="J105" s="553"/>
      <c r="K105" s="553"/>
      <c r="L105" s="553"/>
      <c r="M105" s="553"/>
      <c r="N105" s="553"/>
      <c r="O105" s="553"/>
      <c r="P105" s="553"/>
      <c r="Q105" s="553"/>
      <c r="R105" s="553"/>
      <c r="S105" s="553"/>
      <c r="T105" s="553"/>
      <c r="U105" s="553"/>
      <c r="V105" s="553"/>
      <c r="W105" s="553"/>
      <c r="X105" s="553"/>
      <c r="Y105" s="553"/>
      <c r="Z105" s="553"/>
      <c r="AA105" s="553"/>
      <c r="AB105" s="553"/>
      <c r="AC105" s="554" t="s">
        <v>139</v>
      </c>
      <c r="AD105" s="554"/>
      <c r="AE105" s="554"/>
      <c r="AF105" s="554"/>
      <c r="AG105" s="554"/>
      <c r="AH105" s="557">
        <v>224971.74</v>
      </c>
      <c r="AI105" s="557"/>
      <c r="AJ105" s="557"/>
      <c r="AK105" s="557"/>
      <c r="AL105" s="557"/>
      <c r="AM105" s="557"/>
      <c r="AN105" s="557"/>
      <c r="AO105" s="556">
        <v>469931.56</v>
      </c>
      <c r="AP105" s="556"/>
      <c r="AQ105" s="556"/>
      <c r="AR105" s="556"/>
      <c r="AS105" s="556"/>
      <c r="AT105" s="556"/>
      <c r="AU105" s="556"/>
      <c r="AV105" s="556"/>
    </row>
    <row r="106" spans="29:48" ht="12.75"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</row>
    <row r="107" ht="6" customHeight="1"/>
    <row r="108" spans="2:48" ht="23.25" customHeight="1">
      <c r="B108" s="194" t="s">
        <v>140</v>
      </c>
      <c r="I108" s="195"/>
      <c r="J108" s="195"/>
      <c r="K108" s="195"/>
      <c r="L108" s="195"/>
      <c r="M108" s="195"/>
      <c r="N108" s="195"/>
      <c r="P108" s="512" t="s">
        <v>679</v>
      </c>
      <c r="Q108" s="512"/>
      <c r="R108" s="512"/>
      <c r="S108" s="512"/>
      <c r="T108" s="512"/>
      <c r="U108" s="512"/>
      <c r="V108" s="512"/>
      <c r="W108" s="512"/>
      <c r="X108" s="512"/>
      <c r="Z108" s="194" t="s">
        <v>141</v>
      </c>
      <c r="AI108" s="195"/>
      <c r="AJ108" s="195"/>
      <c r="AK108" s="195"/>
      <c r="AL108" s="195"/>
      <c r="AM108" s="195"/>
      <c r="AO108" s="512" t="s">
        <v>142</v>
      </c>
      <c r="AP108" s="512"/>
      <c r="AQ108" s="512"/>
      <c r="AR108" s="512"/>
      <c r="AS108" s="512"/>
      <c r="AT108" s="512"/>
      <c r="AU108" s="512"/>
      <c r="AV108" s="512"/>
    </row>
    <row r="109" spans="9:41" ht="12.75">
      <c r="I109" s="196" t="s">
        <v>143</v>
      </c>
      <c r="P109" s="196" t="s">
        <v>144</v>
      </c>
      <c r="AI109" s="196" t="s">
        <v>143</v>
      </c>
      <c r="AO109" s="196" t="s">
        <v>144</v>
      </c>
    </row>
    <row r="110" spans="2:14" ht="14.25" customHeight="1">
      <c r="B110" s="558" t="s">
        <v>145</v>
      </c>
      <c r="C110" s="558"/>
      <c r="D110" s="558"/>
      <c r="E110" s="558"/>
      <c r="F110" s="558"/>
      <c r="G110" s="558"/>
      <c r="H110" s="558"/>
      <c r="I110" s="558"/>
      <c r="J110" s="558"/>
      <c r="K110" s="558"/>
      <c r="L110" s="558"/>
      <c r="M110" s="558"/>
      <c r="N110" s="558"/>
    </row>
    <row r="112" spans="1:20" ht="13.5">
      <c r="A112" s="508" t="s">
        <v>146</v>
      </c>
      <c r="B112" s="509"/>
      <c r="C112" s="509"/>
      <c r="D112" s="509"/>
      <c r="E112" s="509"/>
      <c r="F112" s="509"/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  <c r="Q112" s="509"/>
      <c r="R112" s="509"/>
      <c r="S112" s="509"/>
      <c r="T112" s="509"/>
    </row>
    <row r="113" spans="2:36" ht="15">
      <c r="B113" s="510" t="s">
        <v>147</v>
      </c>
      <c r="C113" s="510"/>
      <c r="D113" s="510"/>
      <c r="E113" s="510"/>
      <c r="F113" s="510"/>
      <c r="G113" s="510"/>
      <c r="H113" s="510"/>
      <c r="I113" s="510"/>
      <c r="J113" s="510"/>
      <c r="K113" s="510"/>
      <c r="L113" s="510"/>
      <c r="M113" s="510"/>
      <c r="N113" s="510"/>
      <c r="O113" s="510"/>
      <c r="P113" s="510"/>
      <c r="Q113" s="510"/>
      <c r="R113" s="510"/>
      <c r="S113" s="510"/>
      <c r="T113" s="510"/>
      <c r="U113" s="510"/>
      <c r="V113" s="510"/>
      <c r="W113" s="510"/>
      <c r="X113" s="510"/>
      <c r="Y113" s="510"/>
      <c r="Z113" s="510"/>
      <c r="AA113" s="510"/>
      <c r="AB113" s="510"/>
      <c r="AC113" s="510"/>
      <c r="AD113" s="510"/>
      <c r="AE113" s="510"/>
      <c r="AF113" s="510"/>
      <c r="AG113" s="510"/>
      <c r="AH113" s="510"/>
      <c r="AI113" s="510"/>
      <c r="AJ113" s="510"/>
    </row>
    <row r="114" spans="37:48" ht="12.75">
      <c r="AK114" s="131" t="s">
        <v>31</v>
      </c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3"/>
    </row>
    <row r="115" spans="36:48" ht="12.75">
      <c r="AJ115" s="134" t="s">
        <v>148</v>
      </c>
      <c r="AK115" s="135">
        <v>710002</v>
      </c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3"/>
    </row>
    <row r="116" spans="36:48" ht="12.75">
      <c r="AJ116" s="134" t="s">
        <v>33</v>
      </c>
      <c r="AK116" s="511" t="s">
        <v>34</v>
      </c>
      <c r="AL116" s="511"/>
      <c r="AM116" s="511"/>
      <c r="AN116" s="511"/>
      <c r="AO116" s="511" t="s">
        <v>35</v>
      </c>
      <c r="AP116" s="511"/>
      <c r="AQ116" s="511"/>
      <c r="AR116" s="511"/>
      <c r="AS116" s="511" t="s">
        <v>36</v>
      </c>
      <c r="AT116" s="511"/>
      <c r="AU116" s="511"/>
      <c r="AV116" s="511"/>
    </row>
    <row r="117" spans="2:48" ht="12.75">
      <c r="B117" s="136" t="s">
        <v>658</v>
      </c>
      <c r="H117" s="512" t="s">
        <v>37</v>
      </c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J117" s="134" t="s">
        <v>38</v>
      </c>
      <c r="AK117" s="511" t="s">
        <v>39</v>
      </c>
      <c r="AL117" s="511"/>
      <c r="AM117" s="511"/>
      <c r="AN117" s="511"/>
      <c r="AO117" s="511"/>
      <c r="AP117" s="511"/>
      <c r="AQ117" s="511"/>
      <c r="AR117" s="511"/>
      <c r="AS117" s="511"/>
      <c r="AT117" s="511"/>
      <c r="AU117" s="511"/>
      <c r="AV117" s="511"/>
    </row>
    <row r="118" spans="2:48" ht="12.75">
      <c r="B118" s="136" t="s">
        <v>40</v>
      </c>
      <c r="AJ118" s="134" t="s">
        <v>41</v>
      </c>
      <c r="AK118" s="559" t="s">
        <v>684</v>
      </c>
      <c r="AL118" s="559"/>
      <c r="AM118" s="559"/>
      <c r="AN118" s="559"/>
      <c r="AO118" s="559"/>
      <c r="AP118" s="559"/>
      <c r="AQ118" s="559"/>
      <c r="AR118" s="559"/>
      <c r="AS118" s="559"/>
      <c r="AT118" s="559"/>
      <c r="AU118" s="559"/>
      <c r="AV118" s="559"/>
    </row>
    <row r="119" spans="2:48" ht="12.75">
      <c r="B119" s="136" t="s">
        <v>42</v>
      </c>
      <c r="J119" s="512" t="s">
        <v>43</v>
      </c>
      <c r="K119" s="512"/>
      <c r="L119" s="512"/>
      <c r="M119" s="512"/>
      <c r="N119" s="512"/>
      <c r="O119" s="512"/>
      <c r="P119" s="512"/>
      <c r="Q119" s="512"/>
      <c r="R119" s="512"/>
      <c r="S119" s="512"/>
      <c r="T119" s="512"/>
      <c r="U119" s="512"/>
      <c r="V119" s="512"/>
      <c r="W119" s="512"/>
      <c r="X119" s="512"/>
      <c r="Y119" s="512"/>
      <c r="Z119" s="512"/>
      <c r="AA119" s="512"/>
      <c r="AB119" s="512"/>
      <c r="AC119" s="512"/>
      <c r="AD119" s="512"/>
      <c r="AE119" s="512"/>
      <c r="AJ119" s="134" t="s">
        <v>44</v>
      </c>
      <c r="AK119" s="511" t="s">
        <v>683</v>
      </c>
      <c r="AL119" s="511"/>
      <c r="AM119" s="511"/>
      <c r="AN119" s="511"/>
      <c r="AO119" s="511"/>
      <c r="AP119" s="511"/>
      <c r="AQ119" s="511"/>
      <c r="AR119" s="511"/>
      <c r="AS119" s="511"/>
      <c r="AT119" s="511"/>
      <c r="AU119" s="511"/>
      <c r="AV119" s="511"/>
    </row>
    <row r="120" spans="2:48" ht="12.75">
      <c r="B120" s="136" t="s">
        <v>45</v>
      </c>
      <c r="AJ120" s="134"/>
      <c r="AK120" s="560" t="s">
        <v>46</v>
      </c>
      <c r="AL120" s="560"/>
      <c r="AM120" s="560"/>
      <c r="AN120" s="560"/>
      <c r="AO120" s="560"/>
      <c r="AP120" s="560"/>
      <c r="AQ120" s="561" t="s">
        <v>47</v>
      </c>
      <c r="AR120" s="561"/>
      <c r="AS120" s="561"/>
      <c r="AT120" s="561"/>
      <c r="AU120" s="561"/>
      <c r="AV120" s="561"/>
    </row>
    <row r="121" spans="37:48" ht="12.75">
      <c r="AK121" s="560"/>
      <c r="AL121" s="560"/>
      <c r="AM121" s="560"/>
      <c r="AN121" s="560"/>
      <c r="AO121" s="560"/>
      <c r="AP121" s="560"/>
      <c r="AQ121" s="561"/>
      <c r="AR121" s="561"/>
      <c r="AS121" s="561"/>
      <c r="AT121" s="561"/>
      <c r="AU121" s="561"/>
      <c r="AV121" s="561"/>
    </row>
    <row r="122" spans="2:48" ht="12.75">
      <c r="B122" s="512" t="s">
        <v>48</v>
      </c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130" t="s">
        <v>49</v>
      </c>
      <c r="Q122" s="512" t="s">
        <v>50</v>
      </c>
      <c r="R122" s="512"/>
      <c r="S122" s="512"/>
      <c r="T122" s="512"/>
      <c r="U122" s="512"/>
      <c r="V122" s="512"/>
      <c r="W122" s="512"/>
      <c r="X122" s="512"/>
      <c r="Y122" s="512"/>
      <c r="Z122" s="512"/>
      <c r="AA122" s="512"/>
      <c r="AB122" s="512"/>
      <c r="AJ122" s="134" t="s">
        <v>51</v>
      </c>
      <c r="AK122" s="560"/>
      <c r="AL122" s="560"/>
      <c r="AM122" s="560"/>
      <c r="AN122" s="560"/>
      <c r="AO122" s="560"/>
      <c r="AP122" s="560"/>
      <c r="AQ122" s="561"/>
      <c r="AR122" s="561"/>
      <c r="AS122" s="561"/>
      <c r="AT122" s="561"/>
      <c r="AU122" s="561"/>
      <c r="AV122" s="561"/>
    </row>
    <row r="123" spans="2:48" ht="12.75">
      <c r="B123" s="136" t="s">
        <v>540</v>
      </c>
      <c r="K123" s="515" t="s">
        <v>52</v>
      </c>
      <c r="L123" s="515"/>
      <c r="M123" s="515"/>
      <c r="N123" s="515"/>
      <c r="O123" s="515"/>
      <c r="P123" s="515"/>
      <c r="Q123" s="515"/>
      <c r="R123" s="515"/>
      <c r="S123" s="515"/>
      <c r="T123" s="515"/>
      <c r="U123" s="515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J123" s="134" t="s">
        <v>53</v>
      </c>
      <c r="AK123" s="513" t="s">
        <v>54</v>
      </c>
      <c r="AL123" s="513"/>
      <c r="AM123" s="513"/>
      <c r="AN123" s="513"/>
      <c r="AO123" s="513"/>
      <c r="AP123" s="513"/>
      <c r="AQ123" s="513"/>
      <c r="AR123" s="513"/>
      <c r="AS123" s="513"/>
      <c r="AT123" s="513"/>
      <c r="AU123" s="513"/>
      <c r="AV123" s="513"/>
    </row>
    <row r="125" spans="2:48" ht="36">
      <c r="B125" s="138" t="s">
        <v>149</v>
      </c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97"/>
      <c r="AD125" s="142"/>
      <c r="AE125" s="142"/>
      <c r="AF125" s="142"/>
      <c r="AG125" s="143"/>
      <c r="AH125" s="141" t="s">
        <v>150</v>
      </c>
      <c r="AI125" s="144"/>
      <c r="AJ125" s="144"/>
      <c r="AK125" s="144"/>
      <c r="AL125" s="144"/>
      <c r="AM125" s="144"/>
      <c r="AN125" s="145"/>
      <c r="AO125" s="141" t="s">
        <v>151</v>
      </c>
      <c r="AP125" s="144"/>
      <c r="AQ125" s="144"/>
      <c r="AR125" s="144"/>
      <c r="AS125" s="144"/>
      <c r="AT125" s="144"/>
      <c r="AU125" s="144"/>
      <c r="AV125" s="145"/>
    </row>
    <row r="126" spans="2:48" ht="12.75">
      <c r="B126" s="198" t="s">
        <v>152</v>
      </c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32"/>
      <c r="AC126" s="132"/>
      <c r="AD126" s="172"/>
      <c r="AE126" s="198" t="s">
        <v>153</v>
      </c>
      <c r="AF126" s="171"/>
      <c r="AG126" s="172"/>
      <c r="AH126" s="199"/>
      <c r="AI126" s="200"/>
      <c r="AJ126" s="200"/>
      <c r="AK126" s="200"/>
      <c r="AL126" s="200"/>
      <c r="AM126" s="200"/>
      <c r="AN126" s="201"/>
      <c r="AO126" s="199"/>
      <c r="AP126" s="200"/>
      <c r="AQ126" s="200"/>
      <c r="AR126" s="200"/>
      <c r="AS126" s="200"/>
      <c r="AT126" s="200"/>
      <c r="AU126" s="200"/>
      <c r="AV126" s="201"/>
    </row>
    <row r="127" spans="2:48" ht="13.5" thickBot="1">
      <c r="B127" s="146">
        <v>1</v>
      </c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8"/>
      <c r="AE127" s="146">
        <v>2</v>
      </c>
      <c r="AF127" s="147"/>
      <c r="AG127" s="148"/>
      <c r="AH127" s="149">
        <v>3</v>
      </c>
      <c r="AI127" s="150"/>
      <c r="AJ127" s="150"/>
      <c r="AK127" s="150"/>
      <c r="AL127" s="150"/>
      <c r="AM127" s="150"/>
      <c r="AN127" s="151"/>
      <c r="AO127" s="149">
        <v>4</v>
      </c>
      <c r="AP127" s="150"/>
      <c r="AQ127" s="150"/>
      <c r="AR127" s="150"/>
      <c r="AS127" s="150"/>
      <c r="AT127" s="150"/>
      <c r="AU127" s="150"/>
      <c r="AV127" s="151"/>
    </row>
    <row r="128" spans="2:48" ht="12.75">
      <c r="B128" s="202"/>
      <c r="C128" s="203" t="s">
        <v>154</v>
      </c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155"/>
      <c r="AF128" s="156"/>
      <c r="AG128" s="157"/>
      <c r="AH128" s="193"/>
      <c r="AI128" s="193"/>
      <c r="AJ128" s="193"/>
      <c r="AK128" s="193"/>
      <c r="AL128" s="193"/>
      <c r="AM128" s="193"/>
      <c r="AN128" s="205"/>
      <c r="AO128" s="193"/>
      <c r="AP128" s="193"/>
      <c r="AQ128" s="193"/>
      <c r="AR128" s="193"/>
      <c r="AS128" s="193"/>
      <c r="AT128" s="193"/>
      <c r="AU128" s="193"/>
      <c r="AV128" s="206"/>
    </row>
    <row r="129" spans="2:48" ht="12.75">
      <c r="B129" s="207"/>
      <c r="C129" s="562" t="s">
        <v>155</v>
      </c>
      <c r="D129" s="562"/>
      <c r="E129" s="562"/>
      <c r="F129" s="562"/>
      <c r="G129" s="562"/>
      <c r="H129" s="562"/>
      <c r="I129" s="562"/>
      <c r="J129" s="562"/>
      <c r="K129" s="562"/>
      <c r="L129" s="562"/>
      <c r="M129" s="562"/>
      <c r="N129" s="562"/>
      <c r="O129" s="562"/>
      <c r="P129" s="562"/>
      <c r="Q129" s="562"/>
      <c r="R129" s="562"/>
      <c r="S129" s="562"/>
      <c r="T129" s="562"/>
      <c r="U129" s="562"/>
      <c r="V129" s="562"/>
      <c r="W129" s="562"/>
      <c r="X129" s="562"/>
      <c r="Y129" s="562"/>
      <c r="Z129" s="562"/>
      <c r="AA129" s="562"/>
      <c r="AB129" s="562"/>
      <c r="AC129" s="562"/>
      <c r="AD129" s="562"/>
      <c r="AE129" s="208">
        <v>10</v>
      </c>
      <c r="AF129" s="209"/>
      <c r="AG129" s="210"/>
      <c r="AH129" s="563">
        <v>196056648.16</v>
      </c>
      <c r="AI129" s="563"/>
      <c r="AJ129" s="563"/>
      <c r="AK129" s="563"/>
      <c r="AL129" s="563"/>
      <c r="AM129" s="563"/>
      <c r="AN129" s="563"/>
      <c r="AO129" s="564">
        <v>177143000</v>
      </c>
      <c r="AP129" s="564"/>
      <c r="AQ129" s="564"/>
      <c r="AR129" s="564"/>
      <c r="AS129" s="564"/>
      <c r="AT129" s="564"/>
      <c r="AU129" s="564"/>
      <c r="AV129" s="564"/>
    </row>
    <row r="130" spans="2:48" ht="12.75">
      <c r="B130" s="211"/>
      <c r="C130" s="565" t="s">
        <v>156</v>
      </c>
      <c r="D130" s="565"/>
      <c r="E130" s="565"/>
      <c r="F130" s="565"/>
      <c r="G130" s="565"/>
      <c r="H130" s="565"/>
      <c r="I130" s="565"/>
      <c r="J130" s="565"/>
      <c r="K130" s="565"/>
      <c r="L130" s="565"/>
      <c r="M130" s="565"/>
      <c r="N130" s="565"/>
      <c r="O130" s="565"/>
      <c r="P130" s="565"/>
      <c r="Q130" s="565"/>
      <c r="R130" s="565"/>
      <c r="S130" s="565"/>
      <c r="T130" s="565"/>
      <c r="U130" s="565"/>
      <c r="V130" s="565"/>
      <c r="W130" s="565"/>
      <c r="X130" s="565"/>
      <c r="Y130" s="565"/>
      <c r="Z130" s="565"/>
      <c r="AA130" s="565"/>
      <c r="AB130" s="565"/>
      <c r="AC130" s="565"/>
      <c r="AD130" s="565"/>
      <c r="AE130" s="212">
        <v>20</v>
      </c>
      <c r="AF130" s="142"/>
      <c r="AG130" s="143"/>
      <c r="AH130" s="566" t="s">
        <v>157</v>
      </c>
      <c r="AI130" s="566"/>
      <c r="AJ130" s="566"/>
      <c r="AK130" s="566"/>
      <c r="AL130" s="566"/>
      <c r="AM130" s="566"/>
      <c r="AN130" s="566"/>
      <c r="AO130" s="567" t="s">
        <v>158</v>
      </c>
      <c r="AP130" s="567"/>
      <c r="AQ130" s="567"/>
      <c r="AR130" s="567"/>
      <c r="AS130" s="567"/>
      <c r="AT130" s="567"/>
      <c r="AU130" s="567"/>
      <c r="AV130" s="567"/>
    </row>
    <row r="131" spans="2:48" ht="12.75">
      <c r="B131" s="211"/>
      <c r="C131" s="565" t="s">
        <v>518</v>
      </c>
      <c r="D131" s="565"/>
      <c r="E131" s="565"/>
      <c r="F131" s="565"/>
      <c r="G131" s="565"/>
      <c r="H131" s="565"/>
      <c r="I131" s="565"/>
      <c r="J131" s="565"/>
      <c r="K131" s="565"/>
      <c r="L131" s="565"/>
      <c r="M131" s="565"/>
      <c r="N131" s="565"/>
      <c r="O131" s="565"/>
      <c r="P131" s="565"/>
      <c r="Q131" s="565"/>
      <c r="R131" s="565"/>
      <c r="S131" s="565"/>
      <c r="T131" s="565"/>
      <c r="U131" s="565"/>
      <c r="V131" s="565"/>
      <c r="W131" s="565"/>
      <c r="X131" s="565"/>
      <c r="Y131" s="565"/>
      <c r="Z131" s="565"/>
      <c r="AA131" s="565"/>
      <c r="AB131" s="565"/>
      <c r="AC131" s="565"/>
      <c r="AD131" s="565"/>
      <c r="AE131" s="212">
        <v>29</v>
      </c>
      <c r="AF131" s="142"/>
      <c r="AG131" s="143"/>
      <c r="AH131" s="563">
        <v>27608000</v>
      </c>
      <c r="AI131" s="563"/>
      <c r="AJ131" s="563"/>
      <c r="AK131" s="563"/>
      <c r="AL131" s="563"/>
      <c r="AM131" s="563"/>
      <c r="AN131" s="563"/>
      <c r="AO131" s="564">
        <v>34734000</v>
      </c>
      <c r="AP131" s="564"/>
      <c r="AQ131" s="564"/>
      <c r="AR131" s="564"/>
      <c r="AS131" s="564"/>
      <c r="AT131" s="564"/>
      <c r="AU131" s="564"/>
      <c r="AV131" s="564"/>
    </row>
    <row r="132" spans="2:48" ht="12.75">
      <c r="B132" s="211"/>
      <c r="C132" s="565" t="s">
        <v>159</v>
      </c>
      <c r="D132" s="565"/>
      <c r="E132" s="565"/>
      <c r="F132" s="565"/>
      <c r="G132" s="565"/>
      <c r="H132" s="565"/>
      <c r="I132" s="565"/>
      <c r="J132" s="565"/>
      <c r="K132" s="565"/>
      <c r="L132" s="565"/>
      <c r="M132" s="565"/>
      <c r="N132" s="565"/>
      <c r="O132" s="565"/>
      <c r="P132" s="565"/>
      <c r="Q132" s="565"/>
      <c r="R132" s="565"/>
      <c r="S132" s="565"/>
      <c r="T132" s="565"/>
      <c r="U132" s="565"/>
      <c r="V132" s="565"/>
      <c r="W132" s="565"/>
      <c r="X132" s="565"/>
      <c r="Y132" s="565"/>
      <c r="Z132" s="565"/>
      <c r="AA132" s="565"/>
      <c r="AB132" s="565"/>
      <c r="AC132" s="565"/>
      <c r="AD132" s="565"/>
      <c r="AE132" s="212">
        <v>30</v>
      </c>
      <c r="AF132" s="142"/>
      <c r="AG132" s="143"/>
      <c r="AH132" s="566" t="s">
        <v>693</v>
      </c>
      <c r="AI132" s="566"/>
      <c r="AJ132" s="566"/>
      <c r="AK132" s="566"/>
      <c r="AL132" s="566"/>
      <c r="AM132" s="566"/>
      <c r="AN132" s="566"/>
      <c r="AO132" s="567" t="s">
        <v>160</v>
      </c>
      <c r="AP132" s="567"/>
      <c r="AQ132" s="567"/>
      <c r="AR132" s="567"/>
      <c r="AS132" s="567"/>
      <c r="AT132" s="567"/>
      <c r="AU132" s="567"/>
      <c r="AV132" s="567"/>
    </row>
    <row r="133" spans="2:48" ht="12.75">
      <c r="B133" s="211"/>
      <c r="C133" s="565" t="s">
        <v>161</v>
      </c>
      <c r="D133" s="565"/>
      <c r="E133" s="565"/>
      <c r="F133" s="565"/>
      <c r="G133" s="565"/>
      <c r="H133" s="565"/>
      <c r="I133" s="565"/>
      <c r="J133" s="565"/>
      <c r="K133" s="565"/>
      <c r="L133" s="565"/>
      <c r="M133" s="565"/>
      <c r="N133" s="565"/>
      <c r="O133" s="565"/>
      <c r="P133" s="565"/>
      <c r="Q133" s="565"/>
      <c r="R133" s="565"/>
      <c r="S133" s="565"/>
      <c r="T133" s="565"/>
      <c r="U133" s="565"/>
      <c r="V133" s="565"/>
      <c r="W133" s="565"/>
      <c r="X133" s="565"/>
      <c r="Y133" s="565"/>
      <c r="Z133" s="565"/>
      <c r="AA133" s="565"/>
      <c r="AB133" s="565"/>
      <c r="AC133" s="565"/>
      <c r="AD133" s="565"/>
      <c r="AE133" s="212">
        <v>40</v>
      </c>
      <c r="AF133" s="142"/>
      <c r="AG133" s="143"/>
      <c r="AH133" s="566" t="s">
        <v>162</v>
      </c>
      <c r="AI133" s="566"/>
      <c r="AJ133" s="566"/>
      <c r="AK133" s="566"/>
      <c r="AL133" s="566"/>
      <c r="AM133" s="566"/>
      <c r="AN133" s="566"/>
      <c r="AO133" s="567" t="s">
        <v>163</v>
      </c>
      <c r="AP133" s="567"/>
      <c r="AQ133" s="567"/>
      <c r="AR133" s="567"/>
      <c r="AS133" s="567"/>
      <c r="AT133" s="567"/>
      <c r="AU133" s="567"/>
      <c r="AV133" s="567"/>
    </row>
    <row r="134" spans="2:48" ht="12.75">
      <c r="B134" s="211"/>
      <c r="C134" s="565" t="s">
        <v>164</v>
      </c>
      <c r="D134" s="565"/>
      <c r="E134" s="565"/>
      <c r="F134" s="565"/>
      <c r="G134" s="565"/>
      <c r="H134" s="565"/>
      <c r="I134" s="565"/>
      <c r="J134" s="565"/>
      <c r="K134" s="565"/>
      <c r="L134" s="565"/>
      <c r="M134" s="565"/>
      <c r="N134" s="565"/>
      <c r="O134" s="565"/>
      <c r="P134" s="565"/>
      <c r="Q134" s="565"/>
      <c r="R134" s="565"/>
      <c r="S134" s="565"/>
      <c r="T134" s="565"/>
      <c r="U134" s="565"/>
      <c r="V134" s="565"/>
      <c r="W134" s="565"/>
      <c r="X134" s="565"/>
      <c r="Y134" s="565"/>
      <c r="Z134" s="565"/>
      <c r="AA134" s="565"/>
      <c r="AB134" s="565"/>
      <c r="AC134" s="565"/>
      <c r="AD134" s="565"/>
      <c r="AE134" s="212">
        <v>50</v>
      </c>
      <c r="AF134" s="142"/>
      <c r="AG134" s="143"/>
      <c r="AH134" s="563">
        <v>10633000</v>
      </c>
      <c r="AI134" s="563"/>
      <c r="AJ134" s="563"/>
      <c r="AK134" s="563"/>
      <c r="AL134" s="563"/>
      <c r="AM134" s="563"/>
      <c r="AN134" s="563"/>
      <c r="AO134" s="564">
        <v>15057000</v>
      </c>
      <c r="AP134" s="564"/>
      <c r="AQ134" s="564"/>
      <c r="AR134" s="564"/>
      <c r="AS134" s="564"/>
      <c r="AT134" s="564"/>
      <c r="AU134" s="564"/>
      <c r="AV134" s="564"/>
    </row>
    <row r="135" spans="2:48" ht="12.75">
      <c r="B135" s="213"/>
      <c r="C135" s="568" t="s">
        <v>165</v>
      </c>
      <c r="D135" s="568"/>
      <c r="E135" s="568"/>
      <c r="F135" s="568"/>
      <c r="G135" s="568"/>
      <c r="H135" s="568"/>
      <c r="I135" s="568"/>
      <c r="J135" s="568"/>
      <c r="K135" s="568"/>
      <c r="L135" s="568"/>
      <c r="M135" s="568"/>
      <c r="N135" s="568"/>
      <c r="O135" s="568"/>
      <c r="P135" s="568"/>
      <c r="Q135" s="568"/>
      <c r="R135" s="568"/>
      <c r="S135" s="568"/>
      <c r="T135" s="568"/>
      <c r="U135" s="568"/>
      <c r="V135" s="568"/>
      <c r="W135" s="568"/>
      <c r="X135" s="568"/>
      <c r="Y135" s="568"/>
      <c r="Z135" s="568"/>
      <c r="AA135" s="568"/>
      <c r="AB135" s="568"/>
      <c r="AC135" s="568"/>
      <c r="AD135" s="568"/>
      <c r="AE135" s="568"/>
      <c r="AF135" s="568"/>
      <c r="AG135" s="568"/>
      <c r="AH135" s="569"/>
      <c r="AI135" s="569"/>
      <c r="AJ135" s="569"/>
      <c r="AK135" s="569"/>
      <c r="AL135" s="569"/>
      <c r="AM135" s="569"/>
      <c r="AN135" s="569"/>
      <c r="AO135" s="570"/>
      <c r="AP135" s="570"/>
      <c r="AQ135" s="570"/>
      <c r="AR135" s="570"/>
      <c r="AS135" s="570"/>
      <c r="AT135" s="570"/>
      <c r="AU135" s="570"/>
      <c r="AV135" s="570"/>
    </row>
    <row r="136" spans="2:48" ht="12.75">
      <c r="B136" s="207"/>
      <c r="C136" s="562" t="s">
        <v>166</v>
      </c>
      <c r="D136" s="562"/>
      <c r="E136" s="562"/>
      <c r="F136" s="562"/>
      <c r="G136" s="562"/>
      <c r="H136" s="562"/>
      <c r="I136" s="562"/>
      <c r="J136" s="562"/>
      <c r="K136" s="562"/>
      <c r="L136" s="562"/>
      <c r="M136" s="562"/>
      <c r="N136" s="562"/>
      <c r="O136" s="562"/>
      <c r="P136" s="562"/>
      <c r="Q136" s="562"/>
      <c r="R136" s="562"/>
      <c r="S136" s="562"/>
      <c r="T136" s="562"/>
      <c r="U136" s="562"/>
      <c r="V136" s="562"/>
      <c r="W136" s="562"/>
      <c r="X136" s="562"/>
      <c r="Y136" s="562"/>
      <c r="Z136" s="562"/>
      <c r="AA136" s="562"/>
      <c r="AB136" s="562"/>
      <c r="AC136" s="562"/>
      <c r="AD136" s="562"/>
      <c r="AE136" s="208">
        <v>60</v>
      </c>
      <c r="AF136" s="209"/>
      <c r="AG136" s="210"/>
      <c r="AH136" s="566" t="s">
        <v>693</v>
      </c>
      <c r="AI136" s="566"/>
      <c r="AJ136" s="566"/>
      <c r="AK136" s="566"/>
      <c r="AL136" s="566"/>
      <c r="AM136" s="566"/>
      <c r="AN136" s="566"/>
      <c r="AO136" s="571">
        <v>3000</v>
      </c>
      <c r="AP136" s="571"/>
      <c r="AQ136" s="571"/>
      <c r="AR136" s="571"/>
      <c r="AS136" s="571"/>
      <c r="AT136" s="571"/>
      <c r="AU136" s="571"/>
      <c r="AV136" s="571"/>
    </row>
    <row r="137" spans="2:48" ht="12.75">
      <c r="B137" s="211"/>
      <c r="C137" s="565" t="s">
        <v>167</v>
      </c>
      <c r="D137" s="565"/>
      <c r="E137" s="565"/>
      <c r="F137" s="565"/>
      <c r="G137" s="565"/>
      <c r="H137" s="565"/>
      <c r="I137" s="565"/>
      <c r="J137" s="565"/>
      <c r="K137" s="565"/>
      <c r="L137" s="565"/>
      <c r="M137" s="565"/>
      <c r="N137" s="565"/>
      <c r="O137" s="565"/>
      <c r="P137" s="565"/>
      <c r="Q137" s="565"/>
      <c r="R137" s="565"/>
      <c r="S137" s="565"/>
      <c r="T137" s="565"/>
      <c r="U137" s="565"/>
      <c r="V137" s="565"/>
      <c r="W137" s="565"/>
      <c r="X137" s="565"/>
      <c r="Y137" s="565"/>
      <c r="Z137" s="565"/>
      <c r="AA137" s="565"/>
      <c r="AB137" s="565"/>
      <c r="AC137" s="565"/>
      <c r="AD137" s="565"/>
      <c r="AE137" s="212">
        <v>70</v>
      </c>
      <c r="AF137" s="142"/>
      <c r="AG137" s="143"/>
      <c r="AH137" s="566" t="s">
        <v>168</v>
      </c>
      <c r="AI137" s="566"/>
      <c r="AJ137" s="566"/>
      <c r="AK137" s="566"/>
      <c r="AL137" s="566"/>
      <c r="AM137" s="566"/>
      <c r="AN137" s="566"/>
      <c r="AO137" s="567" t="s">
        <v>169</v>
      </c>
      <c r="AP137" s="567"/>
      <c r="AQ137" s="567"/>
      <c r="AR137" s="567"/>
      <c r="AS137" s="567"/>
      <c r="AT137" s="567"/>
      <c r="AU137" s="567"/>
      <c r="AV137" s="567"/>
    </row>
    <row r="138" spans="2:48" ht="12.75">
      <c r="B138" s="211"/>
      <c r="C138" s="565" t="s">
        <v>170</v>
      </c>
      <c r="D138" s="565"/>
      <c r="E138" s="565"/>
      <c r="F138" s="565"/>
      <c r="G138" s="565"/>
      <c r="H138" s="565"/>
      <c r="I138" s="565"/>
      <c r="J138" s="565"/>
      <c r="K138" s="565"/>
      <c r="L138" s="565"/>
      <c r="M138" s="565"/>
      <c r="N138" s="565"/>
      <c r="O138" s="565"/>
      <c r="P138" s="565"/>
      <c r="Q138" s="565"/>
      <c r="R138" s="565"/>
      <c r="S138" s="565"/>
      <c r="T138" s="565"/>
      <c r="U138" s="565"/>
      <c r="V138" s="565"/>
      <c r="W138" s="565"/>
      <c r="X138" s="565"/>
      <c r="Y138" s="565"/>
      <c r="Z138" s="565"/>
      <c r="AA138" s="565"/>
      <c r="AB138" s="565"/>
      <c r="AC138" s="565"/>
      <c r="AD138" s="565"/>
      <c r="AE138" s="212">
        <v>80</v>
      </c>
      <c r="AF138" s="142"/>
      <c r="AG138" s="143"/>
      <c r="AH138" s="572">
        <v>80563.25</v>
      </c>
      <c r="AI138" s="572"/>
      <c r="AJ138" s="572"/>
      <c r="AK138" s="572"/>
      <c r="AL138" s="572"/>
      <c r="AM138" s="572"/>
      <c r="AN138" s="572"/>
      <c r="AO138" s="571">
        <v>64000</v>
      </c>
      <c r="AP138" s="571"/>
      <c r="AQ138" s="571"/>
      <c r="AR138" s="571"/>
      <c r="AS138" s="571"/>
      <c r="AT138" s="571"/>
      <c r="AU138" s="571"/>
      <c r="AV138" s="571"/>
    </row>
    <row r="139" spans="2:48" ht="12.75">
      <c r="B139" s="211"/>
      <c r="C139" s="565" t="s">
        <v>171</v>
      </c>
      <c r="D139" s="565"/>
      <c r="E139" s="565"/>
      <c r="F139" s="565"/>
      <c r="G139" s="565"/>
      <c r="H139" s="565"/>
      <c r="I139" s="565"/>
      <c r="J139" s="565"/>
      <c r="K139" s="565"/>
      <c r="L139" s="565"/>
      <c r="M139" s="565"/>
      <c r="N139" s="565"/>
      <c r="O139" s="565"/>
      <c r="P139" s="565"/>
      <c r="Q139" s="565"/>
      <c r="R139" s="565"/>
      <c r="S139" s="565"/>
      <c r="T139" s="565"/>
      <c r="U139" s="565"/>
      <c r="V139" s="565"/>
      <c r="W139" s="565"/>
      <c r="X139" s="565"/>
      <c r="Y139" s="565"/>
      <c r="Z139" s="565"/>
      <c r="AA139" s="565"/>
      <c r="AB139" s="565"/>
      <c r="AC139" s="565"/>
      <c r="AD139" s="565"/>
      <c r="AE139" s="212">
        <v>90</v>
      </c>
      <c r="AF139" s="142"/>
      <c r="AG139" s="143"/>
      <c r="AH139" s="563">
        <v>2760067.3</v>
      </c>
      <c r="AI139" s="563"/>
      <c r="AJ139" s="563"/>
      <c r="AK139" s="563"/>
      <c r="AL139" s="563"/>
      <c r="AM139" s="563"/>
      <c r="AN139" s="563"/>
      <c r="AO139" s="571">
        <v>226000</v>
      </c>
      <c r="AP139" s="571"/>
      <c r="AQ139" s="571"/>
      <c r="AR139" s="571"/>
      <c r="AS139" s="571"/>
      <c r="AT139" s="571"/>
      <c r="AU139" s="571"/>
      <c r="AV139" s="571"/>
    </row>
    <row r="140" spans="2:48" ht="12.75">
      <c r="B140" s="211"/>
      <c r="C140" s="565" t="s">
        <v>172</v>
      </c>
      <c r="D140" s="565"/>
      <c r="E140" s="565"/>
      <c r="F140" s="565"/>
      <c r="G140" s="565"/>
      <c r="H140" s="565"/>
      <c r="I140" s="565"/>
      <c r="J140" s="565"/>
      <c r="K140" s="565"/>
      <c r="L140" s="565"/>
      <c r="M140" s="565"/>
      <c r="N140" s="565"/>
      <c r="O140" s="565"/>
      <c r="P140" s="565"/>
      <c r="Q140" s="565"/>
      <c r="R140" s="565"/>
      <c r="S140" s="565"/>
      <c r="T140" s="565"/>
      <c r="U140" s="565"/>
      <c r="V140" s="565"/>
      <c r="W140" s="565"/>
      <c r="X140" s="565"/>
      <c r="Y140" s="565"/>
      <c r="Z140" s="565"/>
      <c r="AA140" s="565"/>
      <c r="AB140" s="565"/>
      <c r="AC140" s="565"/>
      <c r="AD140" s="565"/>
      <c r="AE140" s="214">
        <v>100</v>
      </c>
      <c r="AF140" s="142"/>
      <c r="AG140" s="143"/>
      <c r="AH140" s="566" t="s">
        <v>173</v>
      </c>
      <c r="AI140" s="566"/>
      <c r="AJ140" s="566"/>
      <c r="AK140" s="566"/>
      <c r="AL140" s="566"/>
      <c r="AM140" s="566"/>
      <c r="AN140" s="566"/>
      <c r="AO140" s="567" t="s">
        <v>174</v>
      </c>
      <c r="AP140" s="567"/>
      <c r="AQ140" s="567"/>
      <c r="AR140" s="567"/>
      <c r="AS140" s="567"/>
      <c r="AT140" s="567"/>
      <c r="AU140" s="567"/>
      <c r="AV140" s="567"/>
    </row>
    <row r="141" spans="2:48" ht="12.75">
      <c r="B141" s="211"/>
      <c r="C141" s="573" t="s">
        <v>175</v>
      </c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73"/>
      <c r="Y141" s="573"/>
      <c r="Z141" s="573"/>
      <c r="AA141" s="573"/>
      <c r="AB141" s="573"/>
      <c r="AC141" s="573"/>
      <c r="AD141" s="573"/>
      <c r="AE141" s="214">
        <v>140</v>
      </c>
      <c r="AF141" s="142"/>
      <c r="AG141" s="143"/>
      <c r="AH141" s="563">
        <v>9052000</v>
      </c>
      <c r="AI141" s="563"/>
      <c r="AJ141" s="563"/>
      <c r="AK141" s="563"/>
      <c r="AL141" s="563"/>
      <c r="AM141" s="563"/>
      <c r="AN141" s="563"/>
      <c r="AO141" s="564">
        <v>11913000</v>
      </c>
      <c r="AP141" s="564"/>
      <c r="AQ141" s="564"/>
      <c r="AR141" s="564"/>
      <c r="AS141" s="564"/>
      <c r="AT141" s="564"/>
      <c r="AU141" s="564"/>
      <c r="AV141" s="564"/>
    </row>
    <row r="142" spans="2:48" ht="12.75">
      <c r="B142" s="211"/>
      <c r="C142" s="565" t="s">
        <v>70</v>
      </c>
      <c r="D142" s="565"/>
      <c r="E142" s="565"/>
      <c r="F142" s="565"/>
      <c r="G142" s="565"/>
      <c r="H142" s="565"/>
      <c r="I142" s="565"/>
      <c r="J142" s="565"/>
      <c r="K142" s="565"/>
      <c r="L142" s="565"/>
      <c r="M142" s="565"/>
      <c r="N142" s="565"/>
      <c r="O142" s="565"/>
      <c r="P142" s="565"/>
      <c r="Q142" s="565"/>
      <c r="R142" s="565"/>
      <c r="S142" s="565"/>
      <c r="T142" s="565"/>
      <c r="U142" s="565"/>
      <c r="V142" s="565"/>
      <c r="W142" s="565"/>
      <c r="X142" s="565"/>
      <c r="Y142" s="565"/>
      <c r="Z142" s="565"/>
      <c r="AA142" s="565"/>
      <c r="AB142" s="565"/>
      <c r="AC142" s="565"/>
      <c r="AD142" s="565"/>
      <c r="AE142" s="214">
        <v>141</v>
      </c>
      <c r="AF142" s="142"/>
      <c r="AG142" s="143"/>
      <c r="AH142" s="566" t="s">
        <v>693</v>
      </c>
      <c r="AI142" s="566"/>
      <c r="AJ142" s="566"/>
      <c r="AK142" s="566"/>
      <c r="AL142" s="566"/>
      <c r="AM142" s="566"/>
      <c r="AN142" s="566"/>
      <c r="AO142" s="571">
        <v>4000</v>
      </c>
      <c r="AP142" s="571"/>
      <c r="AQ142" s="571"/>
      <c r="AR142" s="571"/>
      <c r="AS142" s="571"/>
      <c r="AT142" s="571"/>
      <c r="AU142" s="571"/>
      <c r="AV142" s="571"/>
    </row>
    <row r="143" spans="2:48" ht="12.75">
      <c r="B143" s="211"/>
      <c r="C143" s="565" t="s">
        <v>109</v>
      </c>
      <c r="D143" s="565"/>
      <c r="E143" s="565"/>
      <c r="F143" s="565"/>
      <c r="G143" s="565"/>
      <c r="H143" s="565"/>
      <c r="I143" s="565"/>
      <c r="J143" s="565"/>
      <c r="K143" s="565"/>
      <c r="L143" s="565"/>
      <c r="M143" s="565"/>
      <c r="N143" s="565"/>
      <c r="O143" s="565"/>
      <c r="P143" s="565"/>
      <c r="Q143" s="565"/>
      <c r="R143" s="565"/>
      <c r="S143" s="565"/>
      <c r="T143" s="565"/>
      <c r="U143" s="565"/>
      <c r="V143" s="565"/>
      <c r="W143" s="565"/>
      <c r="X143" s="565"/>
      <c r="Y143" s="565"/>
      <c r="Z143" s="565"/>
      <c r="AA143" s="565"/>
      <c r="AB143" s="565"/>
      <c r="AC143" s="565"/>
      <c r="AD143" s="565"/>
      <c r="AE143" s="214">
        <v>142</v>
      </c>
      <c r="AF143" s="142"/>
      <c r="AG143" s="143"/>
      <c r="AH143" s="566" t="s">
        <v>176</v>
      </c>
      <c r="AI143" s="566"/>
      <c r="AJ143" s="566"/>
      <c r="AK143" s="566"/>
      <c r="AL143" s="566"/>
      <c r="AM143" s="566"/>
      <c r="AN143" s="566"/>
      <c r="AO143" s="567" t="s">
        <v>177</v>
      </c>
      <c r="AP143" s="567"/>
      <c r="AQ143" s="567"/>
      <c r="AR143" s="567"/>
      <c r="AS143" s="567"/>
      <c r="AT143" s="567"/>
      <c r="AU143" s="567"/>
      <c r="AV143" s="567"/>
    </row>
    <row r="144" spans="2:48" ht="12.75">
      <c r="B144" s="211"/>
      <c r="C144" s="565" t="s">
        <v>178</v>
      </c>
      <c r="D144" s="565"/>
      <c r="E144" s="565"/>
      <c r="F144" s="565"/>
      <c r="G144" s="565"/>
      <c r="H144" s="565"/>
      <c r="I144" s="565"/>
      <c r="J144" s="565"/>
      <c r="K144" s="565"/>
      <c r="L144" s="565"/>
      <c r="M144" s="565"/>
      <c r="N144" s="565"/>
      <c r="O144" s="565"/>
      <c r="P144" s="565"/>
      <c r="Q144" s="565"/>
      <c r="R144" s="565"/>
      <c r="S144" s="565"/>
      <c r="T144" s="565"/>
      <c r="U144" s="565"/>
      <c r="V144" s="565"/>
      <c r="W144" s="565"/>
      <c r="X144" s="565"/>
      <c r="Y144" s="565"/>
      <c r="Z144" s="565"/>
      <c r="AA144" s="565"/>
      <c r="AB144" s="565"/>
      <c r="AC144" s="565"/>
      <c r="AD144" s="565"/>
      <c r="AE144" s="214">
        <v>150</v>
      </c>
      <c r="AF144" s="142"/>
      <c r="AG144" s="143"/>
      <c r="AH144" s="566" t="s">
        <v>179</v>
      </c>
      <c r="AI144" s="566"/>
      <c r="AJ144" s="566"/>
      <c r="AK144" s="566"/>
      <c r="AL144" s="566"/>
      <c r="AM144" s="566"/>
      <c r="AN144" s="566"/>
      <c r="AO144" s="567" t="s">
        <v>180</v>
      </c>
      <c r="AP144" s="567"/>
      <c r="AQ144" s="567"/>
      <c r="AR144" s="567"/>
      <c r="AS144" s="567"/>
      <c r="AT144" s="567"/>
      <c r="AU144" s="567"/>
      <c r="AV144" s="567"/>
    </row>
    <row r="145" spans="2:48" ht="12.75">
      <c r="B145" s="211"/>
      <c r="C145" s="565" t="s">
        <v>181</v>
      </c>
      <c r="D145" s="565"/>
      <c r="E145" s="565"/>
      <c r="F145" s="565"/>
      <c r="G145" s="565"/>
      <c r="H145" s="565"/>
      <c r="I145" s="565"/>
      <c r="J145" s="565"/>
      <c r="K145" s="565"/>
      <c r="L145" s="565"/>
      <c r="M145" s="565"/>
      <c r="N145" s="565"/>
      <c r="O145" s="565"/>
      <c r="P145" s="565"/>
      <c r="Q145" s="565"/>
      <c r="R145" s="565"/>
      <c r="S145" s="565"/>
      <c r="T145" s="565"/>
      <c r="U145" s="565"/>
      <c r="V145" s="565"/>
      <c r="W145" s="565"/>
      <c r="X145" s="565"/>
      <c r="Y145" s="565"/>
      <c r="Z145" s="565"/>
      <c r="AA145" s="565"/>
      <c r="AB145" s="565"/>
      <c r="AC145" s="565"/>
      <c r="AD145" s="565"/>
      <c r="AE145" s="214">
        <v>180</v>
      </c>
      <c r="AF145" s="142"/>
      <c r="AG145" s="143"/>
      <c r="AH145" s="566" t="s">
        <v>693</v>
      </c>
      <c r="AI145" s="566"/>
      <c r="AJ145" s="566"/>
      <c r="AK145" s="566"/>
      <c r="AL145" s="566"/>
      <c r="AM145" s="566"/>
      <c r="AN145" s="566"/>
      <c r="AO145" s="567" t="s">
        <v>182</v>
      </c>
      <c r="AP145" s="567"/>
      <c r="AQ145" s="567"/>
      <c r="AR145" s="567"/>
      <c r="AS145" s="567"/>
      <c r="AT145" s="567"/>
      <c r="AU145" s="567"/>
      <c r="AV145" s="567"/>
    </row>
    <row r="146" spans="2:48" ht="12.75">
      <c r="B146" s="211"/>
      <c r="C146" s="565" t="s">
        <v>183</v>
      </c>
      <c r="D146" s="565"/>
      <c r="E146" s="565"/>
      <c r="F146" s="565"/>
      <c r="G146" s="565"/>
      <c r="H146" s="565"/>
      <c r="I146" s="565"/>
      <c r="J146" s="565"/>
      <c r="K146" s="565"/>
      <c r="L146" s="565"/>
      <c r="M146" s="565"/>
      <c r="N146" s="565"/>
      <c r="O146" s="565"/>
      <c r="P146" s="565"/>
      <c r="Q146" s="565"/>
      <c r="R146" s="565"/>
      <c r="S146" s="565"/>
      <c r="T146" s="565"/>
      <c r="U146" s="565"/>
      <c r="V146" s="565"/>
      <c r="W146" s="565"/>
      <c r="X146" s="565"/>
      <c r="Y146" s="565"/>
      <c r="Z146" s="565"/>
      <c r="AA146" s="565"/>
      <c r="AB146" s="565"/>
      <c r="AC146" s="565"/>
      <c r="AD146" s="565"/>
      <c r="AE146" s="214">
        <v>180</v>
      </c>
      <c r="AF146" s="142"/>
      <c r="AG146" s="143"/>
      <c r="AH146" s="566" t="s">
        <v>184</v>
      </c>
      <c r="AI146" s="566"/>
      <c r="AJ146" s="566"/>
      <c r="AK146" s="566"/>
      <c r="AL146" s="566"/>
      <c r="AM146" s="566"/>
      <c r="AN146" s="566"/>
      <c r="AO146" s="567" t="s">
        <v>185</v>
      </c>
      <c r="AP146" s="567"/>
      <c r="AQ146" s="567"/>
      <c r="AR146" s="567"/>
      <c r="AS146" s="567"/>
      <c r="AT146" s="567"/>
      <c r="AU146" s="567"/>
      <c r="AV146" s="567"/>
    </row>
    <row r="147" spans="2:48" ht="12.75">
      <c r="B147" s="211"/>
      <c r="C147" s="565" t="s">
        <v>186</v>
      </c>
      <c r="D147" s="565"/>
      <c r="E147" s="565"/>
      <c r="F147" s="565"/>
      <c r="G147" s="565"/>
      <c r="H147" s="565"/>
      <c r="I147" s="565"/>
      <c r="J147" s="565"/>
      <c r="K147" s="565"/>
      <c r="L147" s="565"/>
      <c r="M147" s="565"/>
      <c r="N147" s="565"/>
      <c r="O147" s="565"/>
      <c r="P147" s="565"/>
      <c r="Q147" s="565"/>
      <c r="R147" s="565"/>
      <c r="S147" s="565"/>
      <c r="T147" s="565"/>
      <c r="U147" s="565"/>
      <c r="V147" s="565"/>
      <c r="W147" s="565"/>
      <c r="X147" s="565"/>
      <c r="Y147" s="565"/>
      <c r="Z147" s="565"/>
      <c r="AA147" s="565"/>
      <c r="AB147" s="565"/>
      <c r="AC147" s="565"/>
      <c r="AD147" s="565"/>
      <c r="AE147" s="214">
        <v>180</v>
      </c>
      <c r="AF147" s="142"/>
      <c r="AG147" s="143"/>
      <c r="AH147" s="566" t="s">
        <v>187</v>
      </c>
      <c r="AI147" s="566"/>
      <c r="AJ147" s="566"/>
      <c r="AK147" s="566"/>
      <c r="AL147" s="566"/>
      <c r="AM147" s="566"/>
      <c r="AN147" s="566"/>
      <c r="AO147" s="567" t="s">
        <v>188</v>
      </c>
      <c r="AP147" s="567"/>
      <c r="AQ147" s="567"/>
      <c r="AR147" s="567"/>
      <c r="AS147" s="567"/>
      <c r="AT147" s="567"/>
      <c r="AU147" s="567"/>
      <c r="AV147" s="567"/>
    </row>
    <row r="148" spans="2:48" ht="12.75">
      <c r="B148" s="211"/>
      <c r="C148" s="573" t="s">
        <v>189</v>
      </c>
      <c r="D148" s="573"/>
      <c r="E148" s="573"/>
      <c r="F148" s="573"/>
      <c r="G148" s="573"/>
      <c r="H148" s="573"/>
      <c r="I148" s="573"/>
      <c r="J148" s="573"/>
      <c r="K148" s="573"/>
      <c r="L148" s="573"/>
      <c r="M148" s="573"/>
      <c r="N148" s="573"/>
      <c r="O148" s="573"/>
      <c r="P148" s="573"/>
      <c r="Q148" s="573"/>
      <c r="R148" s="573"/>
      <c r="S148" s="573"/>
      <c r="T148" s="573"/>
      <c r="U148" s="573"/>
      <c r="V148" s="573"/>
      <c r="W148" s="573"/>
      <c r="X148" s="573"/>
      <c r="Y148" s="573"/>
      <c r="Z148" s="573"/>
      <c r="AA148" s="573"/>
      <c r="AB148" s="573"/>
      <c r="AC148" s="573"/>
      <c r="AD148" s="573"/>
      <c r="AE148" s="214">
        <v>190</v>
      </c>
      <c r="AF148" s="142"/>
      <c r="AG148" s="143"/>
      <c r="AH148" s="563">
        <v>6378000</v>
      </c>
      <c r="AI148" s="563"/>
      <c r="AJ148" s="563"/>
      <c r="AK148" s="563"/>
      <c r="AL148" s="563"/>
      <c r="AM148" s="563"/>
      <c r="AN148" s="563"/>
      <c r="AO148" s="564">
        <v>8713000</v>
      </c>
      <c r="AP148" s="564"/>
      <c r="AQ148" s="564"/>
      <c r="AR148" s="564"/>
      <c r="AS148" s="564"/>
      <c r="AT148" s="564"/>
      <c r="AU148" s="564"/>
      <c r="AV148" s="564"/>
    </row>
    <row r="149" spans="2:48" ht="12.75">
      <c r="B149" s="213"/>
      <c r="C149" s="574" t="s">
        <v>190</v>
      </c>
      <c r="D149" s="574"/>
      <c r="E149" s="574"/>
      <c r="F149" s="574"/>
      <c r="G149" s="574"/>
      <c r="H149" s="574"/>
      <c r="I149" s="574"/>
      <c r="J149" s="574"/>
      <c r="K149" s="574"/>
      <c r="L149" s="574"/>
      <c r="M149" s="574"/>
      <c r="N149" s="574"/>
      <c r="O149" s="574"/>
      <c r="P149" s="574"/>
      <c r="Q149" s="574"/>
      <c r="R149" s="574"/>
      <c r="S149" s="574"/>
      <c r="T149" s="574"/>
      <c r="U149" s="574"/>
      <c r="V149" s="574"/>
      <c r="W149" s="574"/>
      <c r="X149" s="574"/>
      <c r="Y149" s="574"/>
      <c r="Z149" s="574"/>
      <c r="AA149" s="574"/>
      <c r="AB149" s="574"/>
      <c r="AC149" s="574"/>
      <c r="AD149" s="574"/>
      <c r="AE149" s="574"/>
      <c r="AF149" s="574"/>
      <c r="AG149" s="574"/>
      <c r="AH149" s="569"/>
      <c r="AI149" s="569"/>
      <c r="AJ149" s="569"/>
      <c r="AK149" s="569"/>
      <c r="AL149" s="569"/>
      <c r="AM149" s="569"/>
      <c r="AN149" s="569"/>
      <c r="AO149" s="570"/>
      <c r="AP149" s="570"/>
      <c r="AQ149" s="570"/>
      <c r="AR149" s="570"/>
      <c r="AS149" s="570"/>
      <c r="AT149" s="570"/>
      <c r="AU149" s="570"/>
      <c r="AV149" s="570"/>
    </row>
    <row r="150" spans="2:48" ht="12.75">
      <c r="B150" s="207"/>
      <c r="C150" s="562" t="s">
        <v>191</v>
      </c>
      <c r="D150" s="562"/>
      <c r="E150" s="562"/>
      <c r="F150" s="562"/>
      <c r="G150" s="562"/>
      <c r="H150" s="562"/>
      <c r="I150" s="562"/>
      <c r="J150" s="562"/>
      <c r="K150" s="562"/>
      <c r="L150" s="562"/>
      <c r="M150" s="562"/>
      <c r="N150" s="562"/>
      <c r="O150" s="562"/>
      <c r="P150" s="562"/>
      <c r="Q150" s="562"/>
      <c r="R150" s="562"/>
      <c r="S150" s="562"/>
      <c r="T150" s="562"/>
      <c r="U150" s="562"/>
      <c r="V150" s="562"/>
      <c r="W150" s="562"/>
      <c r="X150" s="562"/>
      <c r="Y150" s="562"/>
      <c r="Z150" s="562"/>
      <c r="AA150" s="562"/>
      <c r="AB150" s="562"/>
      <c r="AC150" s="562"/>
      <c r="AD150" s="562"/>
      <c r="AE150" s="215">
        <v>200</v>
      </c>
      <c r="AF150" s="209"/>
      <c r="AG150" s="210"/>
      <c r="AH150" s="572">
        <v>814000</v>
      </c>
      <c r="AI150" s="572"/>
      <c r="AJ150" s="572"/>
      <c r="AK150" s="572"/>
      <c r="AL150" s="572"/>
      <c r="AM150" s="572"/>
      <c r="AN150" s="572"/>
      <c r="AO150" s="571">
        <v>324000</v>
      </c>
      <c r="AP150" s="571"/>
      <c r="AQ150" s="571"/>
      <c r="AR150" s="571"/>
      <c r="AS150" s="571"/>
      <c r="AT150" s="571"/>
      <c r="AU150" s="571"/>
      <c r="AV150" s="571"/>
    </row>
    <row r="151" spans="2:48" ht="12.75">
      <c r="B151" s="211"/>
      <c r="C151" s="565" t="s">
        <v>192</v>
      </c>
      <c r="D151" s="565"/>
      <c r="E151" s="565"/>
      <c r="F151" s="565"/>
      <c r="G151" s="565"/>
      <c r="H151" s="565"/>
      <c r="I151" s="565"/>
      <c r="J151" s="565"/>
      <c r="K151" s="565"/>
      <c r="L151" s="565"/>
      <c r="M151" s="565"/>
      <c r="N151" s="565"/>
      <c r="O151" s="565"/>
      <c r="P151" s="565"/>
      <c r="Q151" s="565"/>
      <c r="R151" s="565"/>
      <c r="S151" s="565"/>
      <c r="T151" s="565"/>
      <c r="U151" s="565"/>
      <c r="V151" s="565"/>
      <c r="W151" s="565"/>
      <c r="X151" s="565"/>
      <c r="Y151" s="565"/>
      <c r="Z151" s="565"/>
      <c r="AA151" s="565"/>
      <c r="AB151" s="565"/>
      <c r="AC151" s="565"/>
      <c r="AD151" s="565"/>
      <c r="AE151" s="214">
        <v>201</v>
      </c>
      <c r="AF151" s="142"/>
      <c r="AG151" s="143"/>
      <c r="AH151" s="566" t="s">
        <v>693</v>
      </c>
      <c r="AI151" s="566"/>
      <c r="AJ151" s="566"/>
      <c r="AK151" s="566"/>
      <c r="AL151" s="566"/>
      <c r="AM151" s="566"/>
      <c r="AN151" s="566"/>
      <c r="AO151" s="567" t="s">
        <v>693</v>
      </c>
      <c r="AP151" s="567"/>
      <c r="AQ151" s="567"/>
      <c r="AR151" s="567"/>
      <c r="AS151" s="567"/>
      <c r="AT151" s="567"/>
      <c r="AU151" s="567"/>
      <c r="AV151" s="567"/>
    </row>
    <row r="152" spans="2:48" ht="13.5" thickBot="1">
      <c r="B152" s="211"/>
      <c r="C152" s="565" t="s">
        <v>193</v>
      </c>
      <c r="D152" s="565"/>
      <c r="E152" s="565"/>
      <c r="F152" s="565"/>
      <c r="G152" s="565"/>
      <c r="H152" s="565"/>
      <c r="I152" s="565"/>
      <c r="J152" s="565"/>
      <c r="K152" s="565"/>
      <c r="L152" s="565"/>
      <c r="M152" s="565"/>
      <c r="N152" s="565"/>
      <c r="O152" s="565"/>
      <c r="P152" s="565"/>
      <c r="Q152" s="565"/>
      <c r="R152" s="565"/>
      <c r="S152" s="565"/>
      <c r="T152" s="565"/>
      <c r="U152" s="565"/>
      <c r="V152" s="565"/>
      <c r="W152" s="565"/>
      <c r="X152" s="565"/>
      <c r="Y152" s="565"/>
      <c r="Z152" s="565"/>
      <c r="AA152" s="565"/>
      <c r="AB152" s="565"/>
      <c r="AC152" s="565"/>
      <c r="AD152" s="565"/>
      <c r="AE152" s="216">
        <v>202</v>
      </c>
      <c r="AF152" s="217"/>
      <c r="AG152" s="218"/>
      <c r="AH152" s="575" t="s">
        <v>693</v>
      </c>
      <c r="AI152" s="575"/>
      <c r="AJ152" s="575"/>
      <c r="AK152" s="575"/>
      <c r="AL152" s="575"/>
      <c r="AM152" s="575"/>
      <c r="AN152" s="575"/>
      <c r="AO152" s="576" t="s">
        <v>693</v>
      </c>
      <c r="AP152" s="576"/>
      <c r="AQ152" s="576"/>
      <c r="AR152" s="576"/>
      <c r="AS152" s="576"/>
      <c r="AT152" s="576"/>
      <c r="AU152" s="576"/>
      <c r="AV152" s="576"/>
    </row>
    <row r="154" spans="2:48" ht="12.75">
      <c r="B154" s="219" t="s">
        <v>194</v>
      </c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1"/>
    </row>
    <row r="155" spans="2:48" ht="24">
      <c r="B155" s="198" t="s">
        <v>149</v>
      </c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2"/>
      <c r="Y155" s="198" t="s">
        <v>150</v>
      </c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2"/>
      <c r="AK155" s="222" t="s">
        <v>195</v>
      </c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3"/>
    </row>
    <row r="156" spans="2:48" ht="12.75">
      <c r="B156" s="198" t="s">
        <v>152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2"/>
      <c r="V156" s="198" t="s">
        <v>153</v>
      </c>
      <c r="W156" s="171"/>
      <c r="X156" s="172"/>
      <c r="Y156" s="198" t="s">
        <v>196</v>
      </c>
      <c r="Z156" s="171"/>
      <c r="AA156" s="171"/>
      <c r="AB156" s="171"/>
      <c r="AC156" s="171"/>
      <c r="AD156" s="172"/>
      <c r="AE156" s="198" t="s">
        <v>197</v>
      </c>
      <c r="AF156" s="171"/>
      <c r="AG156" s="171"/>
      <c r="AH156" s="171"/>
      <c r="AI156" s="171"/>
      <c r="AJ156" s="172"/>
      <c r="AK156" s="198" t="s">
        <v>196</v>
      </c>
      <c r="AL156" s="171"/>
      <c r="AM156" s="171"/>
      <c r="AN156" s="171"/>
      <c r="AO156" s="171"/>
      <c r="AP156" s="172"/>
      <c r="AQ156" s="198" t="s">
        <v>197</v>
      </c>
      <c r="AR156" s="171"/>
      <c r="AS156" s="171"/>
      <c r="AT156" s="171"/>
      <c r="AU156" s="171"/>
      <c r="AV156" s="172"/>
    </row>
    <row r="157" spans="2:48" ht="13.5" thickBot="1">
      <c r="B157" s="146">
        <v>1</v>
      </c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8"/>
      <c r="V157" s="146">
        <v>2</v>
      </c>
      <c r="W157" s="147"/>
      <c r="X157" s="148"/>
      <c r="Y157" s="146">
        <v>3</v>
      </c>
      <c r="Z157" s="147"/>
      <c r="AA157" s="147"/>
      <c r="AB157" s="147"/>
      <c r="AC157" s="147"/>
      <c r="AD157" s="148"/>
      <c r="AE157" s="146">
        <v>4</v>
      </c>
      <c r="AF157" s="147"/>
      <c r="AG157" s="147"/>
      <c r="AH157" s="147"/>
      <c r="AI157" s="147"/>
      <c r="AJ157" s="148"/>
      <c r="AK157" s="146">
        <v>5</v>
      </c>
      <c r="AL157" s="147"/>
      <c r="AM157" s="147"/>
      <c r="AN157" s="147"/>
      <c r="AO157" s="147"/>
      <c r="AP157" s="148"/>
      <c r="AQ157" s="146">
        <v>6</v>
      </c>
      <c r="AR157" s="147"/>
      <c r="AS157" s="147"/>
      <c r="AT157" s="147"/>
      <c r="AU157" s="147"/>
      <c r="AV157" s="148"/>
    </row>
    <row r="158" spans="2:48" ht="12.75">
      <c r="B158" s="577" t="s">
        <v>198</v>
      </c>
      <c r="C158" s="577"/>
      <c r="D158" s="577"/>
      <c r="E158" s="577"/>
      <c r="F158" s="577"/>
      <c r="G158" s="577"/>
      <c r="H158" s="577"/>
      <c r="I158" s="577"/>
      <c r="J158" s="577"/>
      <c r="K158" s="577"/>
      <c r="L158" s="577"/>
      <c r="M158" s="577"/>
      <c r="N158" s="577"/>
      <c r="O158" s="577"/>
      <c r="P158" s="577"/>
      <c r="Q158" s="577"/>
      <c r="R158" s="577"/>
      <c r="S158" s="577"/>
      <c r="T158" s="577"/>
      <c r="U158" s="577"/>
      <c r="V158" s="223">
        <v>210</v>
      </c>
      <c r="W158" s="224"/>
      <c r="X158" s="225"/>
      <c r="Y158" s="578" t="s">
        <v>693</v>
      </c>
      <c r="Z158" s="578"/>
      <c r="AA158" s="578"/>
      <c r="AB158" s="578"/>
      <c r="AC158" s="578"/>
      <c r="AD158" s="578"/>
      <c r="AE158" s="579">
        <v>10150.18</v>
      </c>
      <c r="AF158" s="579"/>
      <c r="AG158" s="579"/>
      <c r="AH158" s="579"/>
      <c r="AI158" s="579"/>
      <c r="AJ158" s="579"/>
      <c r="AK158" s="578" t="s">
        <v>693</v>
      </c>
      <c r="AL158" s="578"/>
      <c r="AM158" s="578"/>
      <c r="AN158" s="578"/>
      <c r="AO158" s="578"/>
      <c r="AP158" s="578"/>
      <c r="AQ158" s="580" t="s">
        <v>693</v>
      </c>
      <c r="AR158" s="580"/>
      <c r="AS158" s="580"/>
      <c r="AT158" s="580"/>
      <c r="AU158" s="580"/>
      <c r="AV158" s="580"/>
    </row>
    <row r="159" spans="2:48" ht="12.75">
      <c r="B159" s="577" t="s">
        <v>199</v>
      </c>
      <c r="C159" s="577"/>
      <c r="D159" s="577"/>
      <c r="E159" s="577"/>
      <c r="F159" s="577"/>
      <c r="G159" s="577"/>
      <c r="H159" s="577"/>
      <c r="I159" s="577"/>
      <c r="J159" s="577"/>
      <c r="K159" s="577"/>
      <c r="L159" s="577"/>
      <c r="M159" s="577"/>
      <c r="N159" s="577"/>
      <c r="O159" s="577"/>
      <c r="P159" s="577"/>
      <c r="Q159" s="577"/>
      <c r="R159" s="577"/>
      <c r="S159" s="577"/>
      <c r="T159" s="577"/>
      <c r="U159" s="577"/>
      <c r="V159" s="214">
        <v>220</v>
      </c>
      <c r="W159" s="142"/>
      <c r="X159" s="143"/>
      <c r="Y159" s="584">
        <v>111978.06</v>
      </c>
      <c r="Z159" s="584"/>
      <c r="AA159" s="584"/>
      <c r="AB159" s="584"/>
      <c r="AC159" s="584"/>
      <c r="AD159" s="584"/>
      <c r="AE159" s="584">
        <v>26584.55</v>
      </c>
      <c r="AF159" s="584"/>
      <c r="AG159" s="584"/>
      <c r="AH159" s="584"/>
      <c r="AI159" s="584"/>
      <c r="AJ159" s="584"/>
      <c r="AK159" s="582" t="s">
        <v>693</v>
      </c>
      <c r="AL159" s="582"/>
      <c r="AM159" s="582"/>
      <c r="AN159" s="582"/>
      <c r="AO159" s="582"/>
      <c r="AP159" s="582"/>
      <c r="AQ159" s="581">
        <v>13000</v>
      </c>
      <c r="AR159" s="581"/>
      <c r="AS159" s="581"/>
      <c r="AT159" s="581"/>
      <c r="AU159" s="581"/>
      <c r="AV159" s="581"/>
    </row>
    <row r="160" spans="2:48" ht="12.75">
      <c r="B160" s="577" t="s">
        <v>200</v>
      </c>
      <c r="C160" s="577"/>
      <c r="D160" s="577"/>
      <c r="E160" s="577"/>
      <c r="F160" s="577"/>
      <c r="G160" s="577"/>
      <c r="H160" s="577"/>
      <c r="I160" s="577"/>
      <c r="J160" s="577"/>
      <c r="K160" s="577"/>
      <c r="L160" s="577"/>
      <c r="M160" s="577"/>
      <c r="N160" s="577"/>
      <c r="O160" s="577"/>
      <c r="P160" s="577"/>
      <c r="Q160" s="577"/>
      <c r="R160" s="577"/>
      <c r="S160" s="577"/>
      <c r="T160" s="577"/>
      <c r="U160" s="577"/>
      <c r="V160" s="214">
        <v>230</v>
      </c>
      <c r="W160" s="142"/>
      <c r="X160" s="143"/>
      <c r="Y160" s="582" t="s">
        <v>693</v>
      </c>
      <c r="Z160" s="582"/>
      <c r="AA160" s="582"/>
      <c r="AB160" s="582"/>
      <c r="AC160" s="582"/>
      <c r="AD160" s="582"/>
      <c r="AE160" s="582" t="s">
        <v>693</v>
      </c>
      <c r="AF160" s="582"/>
      <c r="AG160" s="582"/>
      <c r="AH160" s="582"/>
      <c r="AI160" s="582"/>
      <c r="AJ160" s="582"/>
      <c r="AK160" s="582" t="s">
        <v>693</v>
      </c>
      <c r="AL160" s="582"/>
      <c r="AM160" s="582"/>
      <c r="AN160" s="582"/>
      <c r="AO160" s="582"/>
      <c r="AP160" s="582"/>
      <c r="AQ160" s="583" t="s">
        <v>693</v>
      </c>
      <c r="AR160" s="583"/>
      <c r="AS160" s="583"/>
      <c r="AT160" s="583"/>
      <c r="AU160" s="583"/>
      <c r="AV160" s="583"/>
    </row>
    <row r="161" spans="2:48" ht="12.75">
      <c r="B161" s="577" t="s">
        <v>201</v>
      </c>
      <c r="C161" s="577"/>
      <c r="D161" s="577"/>
      <c r="E161" s="577"/>
      <c r="F161" s="577"/>
      <c r="G161" s="577"/>
      <c r="H161" s="577"/>
      <c r="I161" s="577"/>
      <c r="J161" s="577"/>
      <c r="K161" s="577"/>
      <c r="L161" s="577"/>
      <c r="M161" s="577"/>
      <c r="N161" s="577"/>
      <c r="O161" s="577"/>
      <c r="P161" s="577"/>
      <c r="Q161" s="577"/>
      <c r="R161" s="577"/>
      <c r="S161" s="577"/>
      <c r="T161" s="577"/>
      <c r="U161" s="577"/>
      <c r="V161" s="214">
        <v>240</v>
      </c>
      <c r="W161" s="142"/>
      <c r="X161" s="143"/>
      <c r="Y161" s="582" t="s">
        <v>693</v>
      </c>
      <c r="Z161" s="582"/>
      <c r="AA161" s="582"/>
      <c r="AB161" s="582"/>
      <c r="AC161" s="582"/>
      <c r="AD161" s="582"/>
      <c r="AE161" s="582" t="s">
        <v>693</v>
      </c>
      <c r="AF161" s="582"/>
      <c r="AG161" s="582"/>
      <c r="AH161" s="582"/>
      <c r="AI161" s="582"/>
      <c r="AJ161" s="582"/>
      <c r="AK161" s="582" t="s">
        <v>693</v>
      </c>
      <c r="AL161" s="582"/>
      <c r="AM161" s="582"/>
      <c r="AN161" s="582"/>
      <c r="AO161" s="582"/>
      <c r="AP161" s="582"/>
      <c r="AQ161" s="583" t="s">
        <v>693</v>
      </c>
      <c r="AR161" s="583"/>
      <c r="AS161" s="583"/>
      <c r="AT161" s="583"/>
      <c r="AU161" s="583"/>
      <c r="AV161" s="583"/>
    </row>
    <row r="162" spans="2:48" ht="12.75">
      <c r="B162" s="577" t="s">
        <v>202</v>
      </c>
      <c r="C162" s="577"/>
      <c r="D162" s="577"/>
      <c r="E162" s="577"/>
      <c r="F162" s="577"/>
      <c r="G162" s="577"/>
      <c r="H162" s="577"/>
      <c r="I162" s="577"/>
      <c r="J162" s="577"/>
      <c r="K162" s="577"/>
      <c r="L162" s="577"/>
      <c r="M162" s="577"/>
      <c r="N162" s="577"/>
      <c r="O162" s="577"/>
      <c r="P162" s="577"/>
      <c r="Q162" s="577"/>
      <c r="R162" s="577"/>
      <c r="S162" s="577"/>
      <c r="T162" s="577"/>
      <c r="U162" s="577"/>
      <c r="V162" s="214">
        <v>250</v>
      </c>
      <c r="W162" s="142"/>
      <c r="X162" s="143"/>
      <c r="Y162" s="585" t="s">
        <v>203</v>
      </c>
      <c r="Z162" s="585"/>
      <c r="AA162" s="585"/>
      <c r="AB162" s="585"/>
      <c r="AC162" s="585"/>
      <c r="AD162" s="585"/>
      <c r="AE162" s="582" t="s">
        <v>693</v>
      </c>
      <c r="AF162" s="582"/>
      <c r="AG162" s="582"/>
      <c r="AH162" s="582"/>
      <c r="AI162" s="582"/>
      <c r="AJ162" s="582"/>
      <c r="AK162" s="585" t="s">
        <v>203</v>
      </c>
      <c r="AL162" s="585"/>
      <c r="AM162" s="585"/>
      <c r="AN162" s="585"/>
      <c r="AO162" s="585"/>
      <c r="AP162" s="585"/>
      <c r="AQ162" s="583" t="s">
        <v>693</v>
      </c>
      <c r="AR162" s="583"/>
      <c r="AS162" s="583"/>
      <c r="AT162" s="583"/>
      <c r="AU162" s="583"/>
      <c r="AV162" s="583"/>
    </row>
    <row r="163" spans="2:48" ht="12.75">
      <c r="B163" s="577" t="s">
        <v>204</v>
      </c>
      <c r="C163" s="577"/>
      <c r="D163" s="577"/>
      <c r="E163" s="577"/>
      <c r="F163" s="577"/>
      <c r="G163" s="577"/>
      <c r="H163" s="577"/>
      <c r="I163" s="577"/>
      <c r="J163" s="577"/>
      <c r="K163" s="577"/>
      <c r="L163" s="577"/>
      <c r="M163" s="577"/>
      <c r="N163" s="577"/>
      <c r="O163" s="577"/>
      <c r="P163" s="577"/>
      <c r="Q163" s="577"/>
      <c r="R163" s="577"/>
      <c r="S163" s="577"/>
      <c r="T163" s="577"/>
      <c r="U163" s="577"/>
      <c r="V163" s="214">
        <v>260</v>
      </c>
      <c r="W163" s="142"/>
      <c r="X163" s="143"/>
      <c r="Y163" s="584">
        <v>34187.1</v>
      </c>
      <c r="Z163" s="584"/>
      <c r="AA163" s="584"/>
      <c r="AB163" s="584"/>
      <c r="AC163" s="584"/>
      <c r="AD163" s="584"/>
      <c r="AE163" s="584">
        <v>175000</v>
      </c>
      <c r="AF163" s="584"/>
      <c r="AG163" s="584"/>
      <c r="AH163" s="584"/>
      <c r="AI163" s="584"/>
      <c r="AJ163" s="584"/>
      <c r="AK163" s="582" t="s">
        <v>693</v>
      </c>
      <c r="AL163" s="582"/>
      <c r="AM163" s="582"/>
      <c r="AN163" s="582"/>
      <c r="AO163" s="582"/>
      <c r="AP163" s="582"/>
      <c r="AQ163" s="581">
        <v>11000</v>
      </c>
      <c r="AR163" s="581"/>
      <c r="AS163" s="581"/>
      <c r="AT163" s="581"/>
      <c r="AU163" s="581"/>
      <c r="AV163" s="581"/>
    </row>
    <row r="164" spans="2:48" ht="13.5" thickBot="1">
      <c r="B164" s="577"/>
      <c r="C164" s="577"/>
      <c r="D164" s="577"/>
      <c r="E164" s="577"/>
      <c r="F164" s="577"/>
      <c r="G164" s="577"/>
      <c r="H164" s="577"/>
      <c r="I164" s="577"/>
      <c r="J164" s="577"/>
      <c r="K164" s="577"/>
      <c r="L164" s="577"/>
      <c r="M164" s="577"/>
      <c r="N164" s="577"/>
      <c r="O164" s="577"/>
      <c r="P164" s="577"/>
      <c r="Q164" s="577"/>
      <c r="R164" s="577"/>
      <c r="S164" s="577"/>
      <c r="T164" s="577"/>
      <c r="U164" s="577"/>
      <c r="V164" s="226">
        <v>270</v>
      </c>
      <c r="W164" s="227"/>
      <c r="X164" s="228"/>
      <c r="Y164" s="586" t="s">
        <v>693</v>
      </c>
      <c r="Z164" s="586"/>
      <c r="AA164" s="586"/>
      <c r="AB164" s="586"/>
      <c r="AC164" s="586"/>
      <c r="AD164" s="586"/>
      <c r="AE164" s="586" t="s">
        <v>693</v>
      </c>
      <c r="AF164" s="586"/>
      <c r="AG164" s="586"/>
      <c r="AH164" s="586"/>
      <c r="AI164" s="586"/>
      <c r="AJ164" s="586"/>
      <c r="AK164" s="586" t="s">
        <v>693</v>
      </c>
      <c r="AL164" s="586"/>
      <c r="AM164" s="586"/>
      <c r="AN164" s="586"/>
      <c r="AO164" s="586"/>
      <c r="AP164" s="586"/>
      <c r="AQ164" s="587" t="s">
        <v>693</v>
      </c>
      <c r="AR164" s="587"/>
      <c r="AS164" s="587"/>
      <c r="AT164" s="587"/>
      <c r="AU164" s="587"/>
      <c r="AV164" s="587"/>
    </row>
    <row r="165" spans="22:48" ht="12.75"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3"/>
      <c r="AL165" s="193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</row>
    <row r="167" spans="3:48" ht="12.75">
      <c r="C167" s="194" t="s">
        <v>140</v>
      </c>
      <c r="J167" s="195"/>
      <c r="K167" s="195"/>
      <c r="L167" s="195"/>
      <c r="M167" s="195"/>
      <c r="N167" s="195"/>
      <c r="O167" s="195"/>
      <c r="Q167" s="512" t="s">
        <v>679</v>
      </c>
      <c r="R167" s="512"/>
      <c r="S167" s="512"/>
      <c r="T167" s="512"/>
      <c r="U167" s="512"/>
      <c r="V167" s="512"/>
      <c r="W167" s="512"/>
      <c r="X167" s="512"/>
      <c r="Y167" s="512"/>
      <c r="AA167" s="194" t="s">
        <v>141</v>
      </c>
      <c r="AJ167" s="195"/>
      <c r="AK167" s="195"/>
      <c r="AL167" s="195"/>
      <c r="AN167" s="512" t="s">
        <v>142</v>
      </c>
      <c r="AO167" s="512"/>
      <c r="AP167" s="512"/>
      <c r="AQ167" s="512"/>
      <c r="AR167" s="512"/>
      <c r="AS167" s="512"/>
      <c r="AT167" s="512"/>
      <c r="AU167" s="512"/>
      <c r="AV167" s="512"/>
    </row>
    <row r="168" spans="10:40" ht="12.75">
      <c r="J168" s="196" t="s">
        <v>143</v>
      </c>
      <c r="Q168" s="196" t="s">
        <v>144</v>
      </c>
      <c r="AJ168" s="196" t="s">
        <v>143</v>
      </c>
      <c r="AN168" s="196" t="s">
        <v>144</v>
      </c>
    </row>
    <row r="170" spans="2:15" ht="12.75">
      <c r="B170" s="588" t="s">
        <v>145</v>
      </c>
      <c r="C170" s="588"/>
      <c r="D170" s="588"/>
      <c r="E170" s="588"/>
      <c r="F170" s="588"/>
      <c r="G170" s="588"/>
      <c r="H170" s="588"/>
      <c r="I170" s="588"/>
      <c r="J170" s="588"/>
      <c r="K170" s="588"/>
      <c r="L170" s="588"/>
      <c r="M170" s="588"/>
      <c r="N170" s="588"/>
      <c r="O170" s="588"/>
    </row>
    <row r="171" spans="2:15" ht="12.75"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</row>
    <row r="173" spans="1:25" ht="12.75">
      <c r="A173" s="589" t="s">
        <v>205</v>
      </c>
      <c r="B173" s="509"/>
      <c r="C173" s="509"/>
      <c r="D173" s="509"/>
      <c r="E173" s="509"/>
      <c r="F173" s="509"/>
      <c r="G173" s="509"/>
      <c r="H173" s="509"/>
      <c r="I173" s="509"/>
      <c r="J173" s="509"/>
      <c r="K173" s="509"/>
      <c r="L173" s="509"/>
      <c r="M173" s="509"/>
      <c r="N173" s="509"/>
      <c r="O173" s="509"/>
      <c r="P173" s="509"/>
      <c r="Q173" s="509"/>
      <c r="R173" s="509"/>
      <c r="S173" s="509"/>
      <c r="T173" s="509"/>
      <c r="U173" s="509"/>
      <c r="V173" s="509"/>
      <c r="W173" s="509"/>
      <c r="X173" s="509"/>
      <c r="Y173" s="509"/>
    </row>
    <row r="175" spans="1:38" ht="15">
      <c r="A175" s="510" t="s">
        <v>147</v>
      </c>
      <c r="B175" s="510"/>
      <c r="C175" s="510"/>
      <c r="D175" s="510"/>
      <c r="E175" s="510"/>
      <c r="F175" s="510"/>
      <c r="G175" s="510"/>
      <c r="H175" s="510"/>
      <c r="I175" s="510"/>
      <c r="J175" s="510"/>
      <c r="K175" s="510"/>
      <c r="L175" s="510"/>
      <c r="M175" s="510"/>
      <c r="N175" s="510"/>
      <c r="O175" s="510"/>
      <c r="P175" s="510"/>
      <c r="Q175" s="510"/>
      <c r="R175" s="510"/>
      <c r="S175" s="510"/>
      <c r="T175" s="510"/>
      <c r="U175" s="510"/>
      <c r="V175" s="510"/>
      <c r="W175" s="510"/>
      <c r="X175" s="510"/>
      <c r="Y175" s="510"/>
      <c r="Z175" s="510"/>
      <c r="AA175" s="510"/>
      <c r="AB175" s="510"/>
      <c r="AC175" s="510"/>
      <c r="AD175" s="510"/>
      <c r="AE175" s="510"/>
      <c r="AF175" s="510"/>
      <c r="AG175" s="510"/>
      <c r="AH175" s="510"/>
      <c r="AI175" s="510"/>
      <c r="AJ175" s="510"/>
      <c r="AK175" s="510"/>
      <c r="AL175" s="510"/>
    </row>
    <row r="176" spans="39:49" ht="12.75">
      <c r="AM176" s="131" t="s">
        <v>31</v>
      </c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</row>
    <row r="177" spans="38:49" ht="12.75">
      <c r="AL177" s="134" t="s">
        <v>206</v>
      </c>
      <c r="AM177" s="135">
        <v>710003</v>
      </c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</row>
    <row r="178" spans="38:49" ht="12.75">
      <c r="AL178" s="134" t="s">
        <v>33</v>
      </c>
      <c r="AM178" s="511" t="s">
        <v>34</v>
      </c>
      <c r="AN178" s="511"/>
      <c r="AO178" s="511"/>
      <c r="AP178" s="511"/>
      <c r="AQ178" s="511" t="s">
        <v>35</v>
      </c>
      <c r="AR178" s="511"/>
      <c r="AS178" s="511"/>
      <c r="AT178" s="511"/>
      <c r="AU178" s="511" t="s">
        <v>36</v>
      </c>
      <c r="AV178" s="511"/>
      <c r="AW178" s="511"/>
    </row>
    <row r="179" spans="1:49" ht="12.75">
      <c r="A179" s="136" t="s">
        <v>658</v>
      </c>
      <c r="G179" s="512" t="s">
        <v>37</v>
      </c>
      <c r="H179" s="512"/>
      <c r="I179" s="512"/>
      <c r="J179" s="512"/>
      <c r="K179" s="512"/>
      <c r="L179" s="512"/>
      <c r="M179" s="512"/>
      <c r="N179" s="512"/>
      <c r="O179" s="512"/>
      <c r="P179" s="512"/>
      <c r="Q179" s="512"/>
      <c r="R179" s="512"/>
      <c r="S179" s="512"/>
      <c r="T179" s="512"/>
      <c r="U179" s="512"/>
      <c r="V179" s="512"/>
      <c r="W179" s="512"/>
      <c r="X179" s="512"/>
      <c r="Y179" s="512"/>
      <c r="Z179" s="512"/>
      <c r="AA179" s="512"/>
      <c r="AB179" s="512"/>
      <c r="AC179" s="512"/>
      <c r="AD179" s="512"/>
      <c r="AE179" s="512"/>
      <c r="AF179" s="512"/>
      <c r="AG179" s="512"/>
      <c r="AL179" s="134" t="s">
        <v>38</v>
      </c>
      <c r="AM179" s="560" t="s">
        <v>39</v>
      </c>
      <c r="AN179" s="560"/>
      <c r="AO179" s="560"/>
      <c r="AP179" s="560"/>
      <c r="AQ179" s="560"/>
      <c r="AR179" s="560"/>
      <c r="AS179" s="560"/>
      <c r="AT179" s="560"/>
      <c r="AU179" s="560"/>
      <c r="AV179" s="560"/>
      <c r="AW179" s="560"/>
    </row>
    <row r="180" spans="1:49" ht="12.75">
      <c r="A180" s="136" t="s">
        <v>40</v>
      </c>
      <c r="AL180" s="134" t="s">
        <v>41</v>
      </c>
      <c r="AM180" s="559" t="s">
        <v>684</v>
      </c>
      <c r="AN180" s="559"/>
      <c r="AO180" s="559"/>
      <c r="AP180" s="559"/>
      <c r="AQ180" s="559"/>
      <c r="AR180" s="559"/>
      <c r="AS180" s="559"/>
      <c r="AT180" s="559"/>
      <c r="AU180" s="559"/>
      <c r="AV180" s="559"/>
      <c r="AW180" s="559"/>
    </row>
    <row r="181" spans="1:49" ht="12.75">
      <c r="A181" s="136" t="s">
        <v>42</v>
      </c>
      <c r="I181" s="590" t="s">
        <v>43</v>
      </c>
      <c r="J181" s="590"/>
      <c r="K181" s="590"/>
      <c r="L181" s="590"/>
      <c r="M181" s="590"/>
      <c r="N181" s="590"/>
      <c r="O181" s="590"/>
      <c r="P181" s="590"/>
      <c r="Q181" s="590"/>
      <c r="R181" s="590"/>
      <c r="S181" s="590"/>
      <c r="T181" s="590"/>
      <c r="U181" s="590"/>
      <c r="V181" s="590"/>
      <c r="W181" s="590"/>
      <c r="X181" s="590"/>
      <c r="Y181" s="590"/>
      <c r="Z181" s="590"/>
      <c r="AA181" s="590"/>
      <c r="AB181" s="590"/>
      <c r="AC181" s="590"/>
      <c r="AD181" s="590"/>
      <c r="AE181" s="590"/>
      <c r="AF181" s="590"/>
      <c r="AG181" s="590"/>
      <c r="AL181" s="134" t="s">
        <v>44</v>
      </c>
      <c r="AM181" s="560" t="s">
        <v>683</v>
      </c>
      <c r="AN181" s="560"/>
      <c r="AO181" s="560"/>
      <c r="AP181" s="560"/>
      <c r="AQ181" s="560"/>
      <c r="AR181" s="560"/>
      <c r="AS181" s="560"/>
      <c r="AT181" s="560"/>
      <c r="AU181" s="560"/>
      <c r="AV181" s="560"/>
      <c r="AW181" s="560"/>
    </row>
    <row r="182" spans="1:49" ht="12.75">
      <c r="A182" s="136" t="s">
        <v>45</v>
      </c>
      <c r="AL182" s="134"/>
      <c r="AM182" s="560" t="s">
        <v>46</v>
      </c>
      <c r="AN182" s="560"/>
      <c r="AO182" s="560"/>
      <c r="AP182" s="560"/>
      <c r="AQ182" s="560"/>
      <c r="AR182" s="560"/>
      <c r="AS182" s="560" t="s">
        <v>47</v>
      </c>
      <c r="AT182" s="560"/>
      <c r="AU182" s="560"/>
      <c r="AV182" s="560"/>
      <c r="AW182" s="560"/>
    </row>
    <row r="183" spans="1:49" ht="12.75">
      <c r="A183" s="512" t="s">
        <v>48</v>
      </c>
      <c r="B183" s="512"/>
      <c r="C183" s="512"/>
      <c r="D183" s="512"/>
      <c r="E183" s="512"/>
      <c r="F183" s="512"/>
      <c r="G183" s="512"/>
      <c r="H183" s="512"/>
      <c r="I183" s="512"/>
      <c r="J183" s="512"/>
      <c r="K183" s="512"/>
      <c r="L183" s="512"/>
      <c r="M183" s="512"/>
      <c r="N183" s="512"/>
      <c r="O183" s="512"/>
      <c r="P183" s="512"/>
      <c r="Q183" s="512"/>
      <c r="R183" s="130" t="s">
        <v>49</v>
      </c>
      <c r="S183" s="512" t="s">
        <v>50</v>
      </c>
      <c r="T183" s="512"/>
      <c r="U183" s="512"/>
      <c r="V183" s="512"/>
      <c r="W183" s="512"/>
      <c r="X183" s="512"/>
      <c r="Y183" s="512"/>
      <c r="Z183" s="512"/>
      <c r="AA183" s="512"/>
      <c r="AB183" s="512"/>
      <c r="AC183" s="512"/>
      <c r="AD183" s="512"/>
      <c r="AL183" s="134" t="s">
        <v>51</v>
      </c>
      <c r="AM183" s="560"/>
      <c r="AN183" s="560"/>
      <c r="AO183" s="560"/>
      <c r="AP183" s="560"/>
      <c r="AQ183" s="560"/>
      <c r="AR183" s="560"/>
      <c r="AS183" s="560"/>
      <c r="AT183" s="560"/>
      <c r="AU183" s="560"/>
      <c r="AV183" s="560"/>
      <c r="AW183" s="560"/>
    </row>
    <row r="184" spans="1:49" ht="12.75">
      <c r="A184" s="136" t="s">
        <v>540</v>
      </c>
      <c r="J184" s="515" t="s">
        <v>52</v>
      </c>
      <c r="K184" s="515"/>
      <c r="L184" s="515"/>
      <c r="M184" s="515"/>
      <c r="N184" s="515"/>
      <c r="O184" s="515"/>
      <c r="P184" s="515"/>
      <c r="Q184" s="515"/>
      <c r="R184" s="515"/>
      <c r="S184" s="515"/>
      <c r="T184" s="515"/>
      <c r="U184" s="515"/>
      <c r="V184" s="515"/>
      <c r="W184" s="515"/>
      <c r="X184" s="515"/>
      <c r="Y184" s="515"/>
      <c r="Z184" s="515"/>
      <c r="AA184" s="515"/>
      <c r="AB184" s="515"/>
      <c r="AC184" s="515"/>
      <c r="AD184" s="515"/>
      <c r="AE184" s="515"/>
      <c r="AL184" s="134" t="s">
        <v>53</v>
      </c>
      <c r="AM184" s="513" t="s">
        <v>54</v>
      </c>
      <c r="AN184" s="513"/>
      <c r="AO184" s="513"/>
      <c r="AP184" s="513"/>
      <c r="AQ184" s="513"/>
      <c r="AR184" s="513"/>
      <c r="AS184" s="513"/>
      <c r="AT184" s="513"/>
      <c r="AU184" s="513"/>
      <c r="AV184" s="513"/>
      <c r="AW184" s="513"/>
    </row>
    <row r="186" spans="1:30" ht="13.5">
      <c r="A186" s="508" t="s">
        <v>207</v>
      </c>
      <c r="B186" s="482"/>
      <c r="C186" s="482"/>
      <c r="D186" s="482"/>
      <c r="E186" s="482"/>
      <c r="F186" s="482"/>
      <c r="G186" s="482"/>
      <c r="H186" s="482"/>
      <c r="I186" s="482"/>
      <c r="J186" s="482"/>
      <c r="K186" s="482"/>
      <c r="L186" s="482"/>
      <c r="M186" s="482"/>
      <c r="N186" s="482"/>
      <c r="O186" s="482"/>
      <c r="P186" s="482"/>
      <c r="Q186" s="482"/>
      <c r="R186" s="482"/>
      <c r="S186" s="482"/>
      <c r="T186" s="482"/>
      <c r="U186" s="482"/>
      <c r="V186" s="482"/>
      <c r="W186" s="482"/>
      <c r="X186" s="482"/>
      <c r="Y186" s="482"/>
      <c r="Z186" s="482"/>
      <c r="AA186" s="482"/>
      <c r="AB186" s="482"/>
      <c r="AC186" s="482"/>
      <c r="AD186" s="482"/>
    </row>
    <row r="188" spans="1:49" ht="12.75">
      <c r="A188" s="198" t="s">
        <v>149</v>
      </c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2"/>
      <c r="U188" s="591" t="s">
        <v>97</v>
      </c>
      <c r="V188" s="591"/>
      <c r="W188" s="591"/>
      <c r="X188" s="591"/>
      <c r="Y188" s="591"/>
      <c r="Z188" s="591"/>
      <c r="AA188" s="592" t="s">
        <v>99</v>
      </c>
      <c r="AB188" s="592"/>
      <c r="AC188" s="592"/>
      <c r="AD188" s="592"/>
      <c r="AE188" s="592"/>
      <c r="AF188" s="592"/>
      <c r="AG188" s="591" t="s">
        <v>100</v>
      </c>
      <c r="AH188" s="591"/>
      <c r="AI188" s="591"/>
      <c r="AJ188" s="591"/>
      <c r="AK188" s="591"/>
      <c r="AL188" s="591"/>
      <c r="AM188" s="592" t="s">
        <v>208</v>
      </c>
      <c r="AN188" s="592"/>
      <c r="AO188" s="592"/>
      <c r="AP188" s="592"/>
      <c r="AQ188" s="592"/>
      <c r="AR188" s="592"/>
      <c r="AS188" s="593" t="s">
        <v>209</v>
      </c>
      <c r="AT188" s="593"/>
      <c r="AU188" s="593"/>
      <c r="AV188" s="593"/>
      <c r="AW188" s="593"/>
    </row>
    <row r="189" spans="1:49" ht="12.75">
      <c r="A189" s="198" t="s">
        <v>152</v>
      </c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2"/>
      <c r="R189" s="198" t="s">
        <v>153</v>
      </c>
      <c r="S189" s="171"/>
      <c r="T189" s="172"/>
      <c r="U189" s="591"/>
      <c r="V189" s="591"/>
      <c r="W189" s="591"/>
      <c r="X189" s="591"/>
      <c r="Y189" s="591"/>
      <c r="Z189" s="591"/>
      <c r="AA189" s="592"/>
      <c r="AB189" s="592"/>
      <c r="AC189" s="592"/>
      <c r="AD189" s="592"/>
      <c r="AE189" s="592"/>
      <c r="AF189" s="592"/>
      <c r="AG189" s="591"/>
      <c r="AH189" s="591"/>
      <c r="AI189" s="591"/>
      <c r="AJ189" s="591"/>
      <c r="AK189" s="591"/>
      <c r="AL189" s="591"/>
      <c r="AM189" s="592"/>
      <c r="AN189" s="592"/>
      <c r="AO189" s="592"/>
      <c r="AP189" s="592"/>
      <c r="AQ189" s="592"/>
      <c r="AR189" s="592"/>
      <c r="AS189" s="593"/>
      <c r="AT189" s="593"/>
      <c r="AU189" s="593"/>
      <c r="AV189" s="593"/>
      <c r="AW189" s="593"/>
    </row>
    <row r="190" spans="1:49" ht="13.5" thickBot="1">
      <c r="A190" s="146">
        <v>1</v>
      </c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8"/>
      <c r="R190" s="146">
        <v>2</v>
      </c>
      <c r="S190" s="147"/>
      <c r="T190" s="148"/>
      <c r="U190" s="146">
        <v>3</v>
      </c>
      <c r="V190" s="147"/>
      <c r="W190" s="147"/>
      <c r="X190" s="147"/>
      <c r="Y190" s="147"/>
      <c r="Z190" s="148"/>
      <c r="AA190" s="146">
        <v>4</v>
      </c>
      <c r="AB190" s="147"/>
      <c r="AC190" s="147"/>
      <c r="AD190" s="147"/>
      <c r="AE190" s="147"/>
      <c r="AF190" s="148"/>
      <c r="AG190" s="146">
        <v>5</v>
      </c>
      <c r="AH190" s="147"/>
      <c r="AI190" s="147"/>
      <c r="AJ190" s="147"/>
      <c r="AK190" s="147"/>
      <c r="AL190" s="148"/>
      <c r="AM190" s="146">
        <v>6</v>
      </c>
      <c r="AN190" s="147"/>
      <c r="AO190" s="147"/>
      <c r="AP190" s="147"/>
      <c r="AQ190" s="147"/>
      <c r="AR190" s="148"/>
      <c r="AS190" s="146">
        <v>7</v>
      </c>
      <c r="AT190" s="147"/>
      <c r="AU190" s="147"/>
      <c r="AV190" s="147"/>
      <c r="AW190" s="147"/>
    </row>
    <row r="191" spans="1:49" ht="12.75">
      <c r="A191" s="594" t="s">
        <v>210</v>
      </c>
      <c r="B191" s="594"/>
      <c r="C191" s="594"/>
      <c r="D191" s="594"/>
      <c r="E191" s="594"/>
      <c r="F191" s="594"/>
      <c r="G191" s="594"/>
      <c r="H191" s="594"/>
      <c r="I191" s="594"/>
      <c r="J191" s="594"/>
      <c r="K191" s="594"/>
      <c r="L191" s="594"/>
      <c r="M191" s="594"/>
      <c r="N191" s="594"/>
      <c r="O191" s="594"/>
      <c r="P191" s="594"/>
      <c r="Q191" s="594"/>
      <c r="R191" s="231">
        <v>10</v>
      </c>
      <c r="S191" s="232"/>
      <c r="T191" s="233"/>
      <c r="U191" s="595">
        <v>3000000</v>
      </c>
      <c r="V191" s="595"/>
      <c r="W191" s="595"/>
      <c r="X191" s="595"/>
      <c r="Y191" s="595"/>
      <c r="Z191" s="595"/>
      <c r="AA191" s="578" t="s">
        <v>693</v>
      </c>
      <c r="AB191" s="578"/>
      <c r="AC191" s="578"/>
      <c r="AD191" s="578"/>
      <c r="AE191" s="578"/>
      <c r="AF191" s="578"/>
      <c r="AG191" s="578" t="s">
        <v>693</v>
      </c>
      <c r="AH191" s="578"/>
      <c r="AI191" s="578"/>
      <c r="AJ191" s="578"/>
      <c r="AK191" s="578"/>
      <c r="AL191" s="578"/>
      <c r="AM191" s="595">
        <v>8142000</v>
      </c>
      <c r="AN191" s="595"/>
      <c r="AO191" s="595"/>
      <c r="AP191" s="595"/>
      <c r="AQ191" s="595"/>
      <c r="AR191" s="595"/>
      <c r="AS191" s="596">
        <v>11142000</v>
      </c>
      <c r="AT191" s="596"/>
      <c r="AU191" s="596"/>
      <c r="AV191" s="596"/>
      <c r="AW191" s="596"/>
    </row>
    <row r="192" spans="1:49" ht="12.75">
      <c r="A192" s="597" t="s">
        <v>211</v>
      </c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  <c r="M192" s="597"/>
      <c r="N192" s="597"/>
      <c r="O192" s="597"/>
      <c r="P192" s="597"/>
      <c r="Q192" s="597"/>
      <c r="R192" s="598">
        <v>11</v>
      </c>
      <c r="S192" s="598"/>
      <c r="T192" s="598"/>
      <c r="U192" s="599" t="s">
        <v>203</v>
      </c>
      <c r="V192" s="599"/>
      <c r="W192" s="599"/>
      <c r="X192" s="599"/>
      <c r="Y192" s="599"/>
      <c r="Z192" s="599"/>
      <c r="AA192" s="599" t="s">
        <v>203</v>
      </c>
      <c r="AB192" s="599"/>
      <c r="AC192" s="599"/>
      <c r="AD192" s="599"/>
      <c r="AE192" s="599"/>
      <c r="AF192" s="599"/>
      <c r="AG192" s="599" t="s">
        <v>203</v>
      </c>
      <c r="AH192" s="599"/>
      <c r="AI192" s="599"/>
      <c r="AJ192" s="599"/>
      <c r="AK192" s="599"/>
      <c r="AL192" s="599"/>
      <c r="AM192" s="600" t="s">
        <v>693</v>
      </c>
      <c r="AN192" s="600"/>
      <c r="AO192" s="600"/>
      <c r="AP192" s="600"/>
      <c r="AQ192" s="600"/>
      <c r="AR192" s="600"/>
      <c r="AS192" s="601" t="s">
        <v>693</v>
      </c>
      <c r="AT192" s="601"/>
      <c r="AU192" s="601"/>
      <c r="AV192" s="601"/>
      <c r="AW192" s="601"/>
    </row>
    <row r="193" spans="1:49" ht="12.75">
      <c r="A193" s="234" t="s">
        <v>212</v>
      </c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598"/>
      <c r="S193" s="598"/>
      <c r="T193" s="598"/>
      <c r="U193" s="599"/>
      <c r="V193" s="599"/>
      <c r="W193" s="599"/>
      <c r="X193" s="599"/>
      <c r="Y193" s="599"/>
      <c r="Z193" s="599"/>
      <c r="AA193" s="599"/>
      <c r="AB193" s="599"/>
      <c r="AC193" s="599"/>
      <c r="AD193" s="599"/>
      <c r="AE193" s="599"/>
      <c r="AF193" s="599"/>
      <c r="AG193" s="599"/>
      <c r="AH193" s="599"/>
      <c r="AI193" s="599"/>
      <c r="AJ193" s="599"/>
      <c r="AK193" s="599"/>
      <c r="AL193" s="599"/>
      <c r="AM193" s="600"/>
      <c r="AN193" s="600"/>
      <c r="AO193" s="600"/>
      <c r="AP193" s="600"/>
      <c r="AQ193" s="600"/>
      <c r="AR193" s="600"/>
      <c r="AS193" s="601"/>
      <c r="AT193" s="601"/>
      <c r="AU193" s="601"/>
      <c r="AV193" s="601"/>
      <c r="AW193" s="601"/>
    </row>
    <row r="194" spans="1:49" ht="12.75">
      <c r="A194" s="594" t="s">
        <v>213</v>
      </c>
      <c r="B194" s="594"/>
      <c r="C194" s="594"/>
      <c r="D194" s="594"/>
      <c r="E194" s="594"/>
      <c r="F194" s="594"/>
      <c r="G194" s="594"/>
      <c r="H194" s="594"/>
      <c r="I194" s="594"/>
      <c r="J194" s="594"/>
      <c r="K194" s="594"/>
      <c r="L194" s="594"/>
      <c r="M194" s="594"/>
      <c r="N194" s="594"/>
      <c r="O194" s="594"/>
      <c r="P194" s="594"/>
      <c r="Q194" s="594"/>
      <c r="R194" s="598"/>
      <c r="S194" s="598"/>
      <c r="T194" s="598"/>
      <c r="U194" s="599"/>
      <c r="V194" s="599"/>
      <c r="W194" s="599"/>
      <c r="X194" s="599"/>
      <c r="Y194" s="599"/>
      <c r="Z194" s="599"/>
      <c r="AA194" s="599"/>
      <c r="AB194" s="599"/>
      <c r="AC194" s="599"/>
      <c r="AD194" s="599"/>
      <c r="AE194" s="599"/>
      <c r="AF194" s="599"/>
      <c r="AG194" s="599"/>
      <c r="AH194" s="599"/>
      <c r="AI194" s="599"/>
      <c r="AJ194" s="599"/>
      <c r="AK194" s="599"/>
      <c r="AL194" s="599"/>
      <c r="AM194" s="600"/>
      <c r="AN194" s="600"/>
      <c r="AO194" s="600"/>
      <c r="AP194" s="600"/>
      <c r="AQ194" s="600"/>
      <c r="AR194" s="600"/>
      <c r="AS194" s="601"/>
      <c r="AT194" s="601"/>
      <c r="AU194" s="601"/>
      <c r="AV194" s="601"/>
      <c r="AW194" s="601"/>
    </row>
    <row r="195" spans="1:49" ht="12.75">
      <c r="A195" s="594" t="s">
        <v>214</v>
      </c>
      <c r="B195" s="594"/>
      <c r="C195" s="594"/>
      <c r="D195" s="594"/>
      <c r="E195" s="594"/>
      <c r="F195" s="594"/>
      <c r="G195" s="594"/>
      <c r="H195" s="594"/>
      <c r="I195" s="594"/>
      <c r="J195" s="594"/>
      <c r="K195" s="594"/>
      <c r="L195" s="594"/>
      <c r="M195" s="594"/>
      <c r="N195" s="594"/>
      <c r="O195" s="594"/>
      <c r="P195" s="594"/>
      <c r="Q195" s="594"/>
      <c r="R195" s="236">
        <v>12</v>
      </c>
      <c r="S195" s="237"/>
      <c r="T195" s="238"/>
      <c r="U195" s="602" t="s">
        <v>203</v>
      </c>
      <c r="V195" s="602"/>
      <c r="W195" s="602"/>
      <c r="X195" s="602"/>
      <c r="Y195" s="602"/>
      <c r="Z195" s="602"/>
      <c r="AA195" s="582" t="s">
        <v>693</v>
      </c>
      <c r="AB195" s="582"/>
      <c r="AC195" s="582"/>
      <c r="AD195" s="582"/>
      <c r="AE195" s="582"/>
      <c r="AF195" s="582"/>
      <c r="AG195" s="602" t="s">
        <v>203</v>
      </c>
      <c r="AH195" s="602"/>
      <c r="AI195" s="602"/>
      <c r="AJ195" s="602"/>
      <c r="AK195" s="602"/>
      <c r="AL195" s="602"/>
      <c r="AM195" s="582" t="s">
        <v>693</v>
      </c>
      <c r="AN195" s="582"/>
      <c r="AO195" s="582"/>
      <c r="AP195" s="582"/>
      <c r="AQ195" s="582"/>
      <c r="AR195" s="582"/>
      <c r="AS195" s="583" t="s">
        <v>693</v>
      </c>
      <c r="AT195" s="583"/>
      <c r="AU195" s="583"/>
      <c r="AV195" s="583"/>
      <c r="AW195" s="583"/>
    </row>
    <row r="196" spans="1:49" ht="12.75">
      <c r="A196" s="230"/>
      <c r="B196" s="605"/>
      <c r="C196" s="605"/>
      <c r="D196" s="605"/>
      <c r="E196" s="605"/>
      <c r="F196" s="605"/>
      <c r="G196" s="605"/>
      <c r="H196" s="605"/>
      <c r="I196" s="605"/>
      <c r="J196" s="605"/>
      <c r="K196" s="605"/>
      <c r="L196" s="605"/>
      <c r="M196" s="605"/>
      <c r="N196" s="605"/>
      <c r="O196" s="605"/>
      <c r="P196" s="605"/>
      <c r="Q196" s="605"/>
      <c r="R196" s="236">
        <v>20</v>
      </c>
      <c r="S196" s="237"/>
      <c r="T196" s="238"/>
      <c r="U196" s="602" t="s">
        <v>203</v>
      </c>
      <c r="V196" s="602"/>
      <c r="W196" s="602"/>
      <c r="X196" s="602"/>
      <c r="Y196" s="602"/>
      <c r="Z196" s="602"/>
      <c r="AA196" s="582" t="s">
        <v>693</v>
      </c>
      <c r="AB196" s="582"/>
      <c r="AC196" s="582"/>
      <c r="AD196" s="582"/>
      <c r="AE196" s="582"/>
      <c r="AF196" s="582"/>
      <c r="AG196" s="582" t="s">
        <v>693</v>
      </c>
      <c r="AH196" s="582"/>
      <c r="AI196" s="582"/>
      <c r="AJ196" s="582"/>
      <c r="AK196" s="582"/>
      <c r="AL196" s="582"/>
      <c r="AM196" s="582" t="s">
        <v>693</v>
      </c>
      <c r="AN196" s="582"/>
      <c r="AO196" s="582"/>
      <c r="AP196" s="582"/>
      <c r="AQ196" s="582"/>
      <c r="AR196" s="582"/>
      <c r="AS196" s="583" t="s">
        <v>693</v>
      </c>
      <c r="AT196" s="583"/>
      <c r="AU196" s="583"/>
      <c r="AV196" s="583"/>
      <c r="AW196" s="583"/>
    </row>
    <row r="197" spans="1:49" ht="12.75">
      <c r="A197" s="594" t="s">
        <v>215</v>
      </c>
      <c r="B197" s="594"/>
      <c r="C197" s="594"/>
      <c r="D197" s="594"/>
      <c r="E197" s="594"/>
      <c r="F197" s="594"/>
      <c r="G197" s="594"/>
      <c r="H197" s="594"/>
      <c r="I197" s="594"/>
      <c r="J197" s="594"/>
      <c r="K197" s="594"/>
      <c r="L197" s="594"/>
      <c r="M197" s="594"/>
      <c r="N197" s="594"/>
      <c r="O197" s="594"/>
      <c r="P197" s="594"/>
      <c r="Q197" s="594"/>
      <c r="R197" s="239">
        <v>30</v>
      </c>
      <c r="S197" s="237"/>
      <c r="T197" s="238"/>
      <c r="U197" s="603">
        <v>3000000</v>
      </c>
      <c r="V197" s="603"/>
      <c r="W197" s="603"/>
      <c r="X197" s="603"/>
      <c r="Y197" s="603"/>
      <c r="Z197" s="603"/>
      <c r="AA197" s="582" t="s">
        <v>693</v>
      </c>
      <c r="AB197" s="582"/>
      <c r="AC197" s="582"/>
      <c r="AD197" s="582"/>
      <c r="AE197" s="582"/>
      <c r="AF197" s="582"/>
      <c r="AG197" s="582" t="s">
        <v>693</v>
      </c>
      <c r="AH197" s="582"/>
      <c r="AI197" s="582"/>
      <c r="AJ197" s="582"/>
      <c r="AK197" s="582"/>
      <c r="AL197" s="582"/>
      <c r="AM197" s="603">
        <v>8142000</v>
      </c>
      <c r="AN197" s="603"/>
      <c r="AO197" s="603"/>
      <c r="AP197" s="603"/>
      <c r="AQ197" s="603"/>
      <c r="AR197" s="603"/>
      <c r="AS197" s="604">
        <v>11142000</v>
      </c>
      <c r="AT197" s="604"/>
      <c r="AU197" s="604"/>
      <c r="AV197" s="604"/>
      <c r="AW197" s="604"/>
    </row>
    <row r="198" spans="1:49" ht="12.75">
      <c r="A198" s="594" t="s">
        <v>216</v>
      </c>
      <c r="B198" s="594"/>
      <c r="C198" s="594"/>
      <c r="D198" s="594"/>
      <c r="E198" s="594"/>
      <c r="F198" s="594"/>
      <c r="G198" s="594"/>
      <c r="H198" s="594"/>
      <c r="I198" s="594"/>
      <c r="J198" s="594"/>
      <c r="K198" s="594"/>
      <c r="L198" s="594"/>
      <c r="M198" s="594"/>
      <c r="N198" s="594"/>
      <c r="O198" s="594"/>
      <c r="P198" s="594"/>
      <c r="Q198" s="594"/>
      <c r="R198" s="236">
        <v>31</v>
      </c>
      <c r="S198" s="237"/>
      <c r="T198" s="238"/>
      <c r="U198" s="602" t="s">
        <v>203</v>
      </c>
      <c r="V198" s="602"/>
      <c r="W198" s="602"/>
      <c r="X198" s="602"/>
      <c r="Y198" s="602"/>
      <c r="Z198" s="602"/>
      <c r="AA198" s="582" t="s">
        <v>693</v>
      </c>
      <c r="AB198" s="582"/>
      <c r="AC198" s="582"/>
      <c r="AD198" s="582"/>
      <c r="AE198" s="582"/>
      <c r="AF198" s="582"/>
      <c r="AG198" s="602" t="s">
        <v>203</v>
      </c>
      <c r="AH198" s="602"/>
      <c r="AI198" s="602"/>
      <c r="AJ198" s="602"/>
      <c r="AK198" s="602"/>
      <c r="AL198" s="602"/>
      <c r="AM198" s="602" t="s">
        <v>203</v>
      </c>
      <c r="AN198" s="602"/>
      <c r="AO198" s="602"/>
      <c r="AP198" s="602"/>
      <c r="AQ198" s="602"/>
      <c r="AR198" s="602"/>
      <c r="AS198" s="583" t="s">
        <v>693</v>
      </c>
      <c r="AT198" s="583"/>
      <c r="AU198" s="583"/>
      <c r="AV198" s="583"/>
      <c r="AW198" s="583"/>
    </row>
    <row r="199" spans="1:49" ht="12.75">
      <c r="A199" s="594" t="s">
        <v>217</v>
      </c>
      <c r="B199" s="594"/>
      <c r="C199" s="594"/>
      <c r="D199" s="594"/>
      <c r="E199" s="594"/>
      <c r="F199" s="594"/>
      <c r="G199" s="594"/>
      <c r="H199" s="594"/>
      <c r="I199" s="594"/>
      <c r="J199" s="594"/>
      <c r="K199" s="594"/>
      <c r="L199" s="594"/>
      <c r="M199" s="594"/>
      <c r="N199" s="594"/>
      <c r="O199" s="594"/>
      <c r="P199" s="594"/>
      <c r="Q199" s="594"/>
      <c r="R199" s="236">
        <v>32</v>
      </c>
      <c r="S199" s="237"/>
      <c r="T199" s="238"/>
      <c r="U199" s="602" t="s">
        <v>203</v>
      </c>
      <c r="V199" s="602"/>
      <c r="W199" s="602"/>
      <c r="X199" s="602"/>
      <c r="Y199" s="602"/>
      <c r="Z199" s="602"/>
      <c r="AA199" s="602" t="s">
        <v>203</v>
      </c>
      <c r="AB199" s="602"/>
      <c r="AC199" s="602"/>
      <c r="AD199" s="602"/>
      <c r="AE199" s="602"/>
      <c r="AF199" s="602"/>
      <c r="AG199" s="602" t="s">
        <v>203</v>
      </c>
      <c r="AH199" s="602"/>
      <c r="AI199" s="602"/>
      <c r="AJ199" s="602"/>
      <c r="AK199" s="602"/>
      <c r="AL199" s="602"/>
      <c r="AM199" s="603">
        <v>8713000</v>
      </c>
      <c r="AN199" s="603"/>
      <c r="AO199" s="603"/>
      <c r="AP199" s="603"/>
      <c r="AQ199" s="603"/>
      <c r="AR199" s="603"/>
      <c r="AS199" s="604">
        <v>8713000</v>
      </c>
      <c r="AT199" s="604"/>
      <c r="AU199" s="604"/>
      <c r="AV199" s="604"/>
      <c r="AW199" s="604"/>
    </row>
    <row r="200" spans="1:49" ht="12.75">
      <c r="A200" s="594" t="s">
        <v>218</v>
      </c>
      <c r="B200" s="594"/>
      <c r="C200" s="594"/>
      <c r="D200" s="594"/>
      <c r="E200" s="594"/>
      <c r="F200" s="594"/>
      <c r="G200" s="594"/>
      <c r="H200" s="594"/>
      <c r="I200" s="594"/>
      <c r="J200" s="594"/>
      <c r="K200" s="594"/>
      <c r="L200" s="594"/>
      <c r="M200" s="594"/>
      <c r="N200" s="594"/>
      <c r="O200" s="594"/>
      <c r="P200" s="594"/>
      <c r="Q200" s="594"/>
      <c r="R200" s="236">
        <v>33</v>
      </c>
      <c r="S200" s="237"/>
      <c r="T200" s="238"/>
      <c r="U200" s="602" t="s">
        <v>203</v>
      </c>
      <c r="V200" s="602"/>
      <c r="W200" s="602"/>
      <c r="X200" s="602"/>
      <c r="Y200" s="602"/>
      <c r="Z200" s="602"/>
      <c r="AA200" s="602" t="s">
        <v>203</v>
      </c>
      <c r="AB200" s="602"/>
      <c r="AC200" s="602"/>
      <c r="AD200" s="602"/>
      <c r="AE200" s="602"/>
      <c r="AF200" s="602"/>
      <c r="AG200" s="602" t="s">
        <v>203</v>
      </c>
      <c r="AH200" s="602"/>
      <c r="AI200" s="602"/>
      <c r="AJ200" s="602"/>
      <c r="AK200" s="602"/>
      <c r="AL200" s="602"/>
      <c r="AM200" s="582" t="s">
        <v>693</v>
      </c>
      <c r="AN200" s="582"/>
      <c r="AO200" s="582"/>
      <c r="AP200" s="582"/>
      <c r="AQ200" s="582"/>
      <c r="AR200" s="582"/>
      <c r="AS200" s="583" t="s">
        <v>693</v>
      </c>
      <c r="AT200" s="583"/>
      <c r="AU200" s="583"/>
      <c r="AV200" s="583"/>
      <c r="AW200" s="583"/>
    </row>
    <row r="201" spans="1:49" ht="12.75">
      <c r="A201" s="594" t="s">
        <v>219</v>
      </c>
      <c r="B201" s="594"/>
      <c r="C201" s="594"/>
      <c r="D201" s="594"/>
      <c r="E201" s="594"/>
      <c r="F201" s="594"/>
      <c r="G201" s="594"/>
      <c r="H201" s="594"/>
      <c r="I201" s="594"/>
      <c r="J201" s="594"/>
      <c r="K201" s="594"/>
      <c r="L201" s="594"/>
      <c r="M201" s="594"/>
      <c r="N201" s="594"/>
      <c r="O201" s="594"/>
      <c r="P201" s="594"/>
      <c r="Q201" s="594"/>
      <c r="R201" s="236">
        <v>40</v>
      </c>
      <c r="S201" s="237"/>
      <c r="T201" s="238"/>
      <c r="U201" s="602" t="s">
        <v>203</v>
      </c>
      <c r="V201" s="602"/>
      <c r="W201" s="602"/>
      <c r="X201" s="602"/>
      <c r="Y201" s="602"/>
      <c r="Z201" s="602"/>
      <c r="AA201" s="602" t="s">
        <v>203</v>
      </c>
      <c r="AB201" s="602"/>
      <c r="AC201" s="602"/>
      <c r="AD201" s="602"/>
      <c r="AE201" s="602"/>
      <c r="AF201" s="602"/>
      <c r="AG201" s="584">
        <v>150000</v>
      </c>
      <c r="AH201" s="584"/>
      <c r="AI201" s="584"/>
      <c r="AJ201" s="584"/>
      <c r="AK201" s="584"/>
      <c r="AL201" s="584"/>
      <c r="AM201" s="582" t="s">
        <v>693</v>
      </c>
      <c r="AN201" s="582"/>
      <c r="AO201" s="582"/>
      <c r="AP201" s="582"/>
      <c r="AQ201" s="582"/>
      <c r="AR201" s="582"/>
      <c r="AS201" s="581">
        <v>150000</v>
      </c>
      <c r="AT201" s="581"/>
      <c r="AU201" s="581"/>
      <c r="AV201" s="581"/>
      <c r="AW201" s="581"/>
    </row>
    <row r="202" spans="1:44" ht="12.75">
      <c r="A202" s="606" t="s">
        <v>221</v>
      </c>
      <c r="B202" s="606"/>
      <c r="C202" s="606"/>
      <c r="D202" s="606"/>
      <c r="E202" s="606"/>
      <c r="F202" s="606"/>
      <c r="G202" s="606"/>
      <c r="H202" s="606"/>
      <c r="I202" s="606"/>
      <c r="J202" s="606"/>
      <c r="K202" s="606"/>
      <c r="L202" s="606"/>
      <c r="M202" s="606"/>
      <c r="N202" s="606"/>
      <c r="O202" s="606"/>
      <c r="P202" s="606"/>
      <c r="Q202" s="606"/>
      <c r="R202" s="240"/>
      <c r="T202" s="241"/>
      <c r="Z202" s="241"/>
      <c r="AF202" s="241"/>
      <c r="AL202" s="241"/>
      <c r="AR202" s="241"/>
    </row>
    <row r="203" spans="1:49" ht="12.75">
      <c r="A203" s="230"/>
      <c r="B203" s="605" t="s">
        <v>222</v>
      </c>
      <c r="C203" s="605"/>
      <c r="D203" s="605"/>
      <c r="E203" s="605"/>
      <c r="F203" s="605"/>
      <c r="G203" s="605"/>
      <c r="H203" s="605"/>
      <c r="I203" s="605"/>
      <c r="J203" s="605"/>
      <c r="K203" s="605"/>
      <c r="L203" s="605"/>
      <c r="M203" s="605"/>
      <c r="N203" s="605"/>
      <c r="O203" s="605"/>
      <c r="P203" s="605"/>
      <c r="Q203" s="605"/>
      <c r="R203" s="236">
        <v>51</v>
      </c>
      <c r="S203" s="237"/>
      <c r="T203" s="238"/>
      <c r="U203" s="566" t="s">
        <v>693</v>
      </c>
      <c r="V203" s="566"/>
      <c r="W203" s="566"/>
      <c r="X203" s="566"/>
      <c r="Y203" s="566"/>
      <c r="Z203" s="566"/>
      <c r="AA203" s="607" t="s">
        <v>203</v>
      </c>
      <c r="AB203" s="607"/>
      <c r="AC203" s="607"/>
      <c r="AD203" s="607"/>
      <c r="AE203" s="607"/>
      <c r="AF203" s="607"/>
      <c r="AG203" s="607" t="s">
        <v>203</v>
      </c>
      <c r="AH203" s="607"/>
      <c r="AI203" s="607"/>
      <c r="AJ203" s="607"/>
      <c r="AK203" s="607"/>
      <c r="AL203" s="607"/>
      <c r="AM203" s="607" t="s">
        <v>203</v>
      </c>
      <c r="AN203" s="607"/>
      <c r="AO203" s="607"/>
      <c r="AP203" s="607"/>
      <c r="AQ203" s="607"/>
      <c r="AR203" s="607"/>
      <c r="AS203" s="567" t="s">
        <v>693</v>
      </c>
      <c r="AT203" s="567"/>
      <c r="AU203" s="567"/>
      <c r="AV203" s="567"/>
      <c r="AW203" s="567"/>
    </row>
    <row r="204" spans="1:49" ht="12.75">
      <c r="A204" s="230"/>
      <c r="B204" s="605" t="s">
        <v>223</v>
      </c>
      <c r="C204" s="605"/>
      <c r="D204" s="605"/>
      <c r="E204" s="605"/>
      <c r="F204" s="605"/>
      <c r="G204" s="605"/>
      <c r="H204" s="605"/>
      <c r="I204" s="605"/>
      <c r="J204" s="605"/>
      <c r="K204" s="605"/>
      <c r="L204" s="605"/>
      <c r="M204" s="605"/>
      <c r="N204" s="605"/>
      <c r="O204" s="605"/>
      <c r="P204" s="605"/>
      <c r="Q204" s="605"/>
      <c r="R204" s="236">
        <v>52</v>
      </c>
      <c r="S204" s="237"/>
      <c r="T204" s="238"/>
      <c r="U204" s="566" t="s">
        <v>693</v>
      </c>
      <c r="V204" s="566"/>
      <c r="W204" s="566"/>
      <c r="X204" s="566"/>
      <c r="Y204" s="566"/>
      <c r="Z204" s="566"/>
      <c r="AA204" s="607" t="s">
        <v>203</v>
      </c>
      <c r="AB204" s="607"/>
      <c r="AC204" s="607"/>
      <c r="AD204" s="607"/>
      <c r="AE204" s="607"/>
      <c r="AF204" s="607"/>
      <c r="AG204" s="607" t="s">
        <v>203</v>
      </c>
      <c r="AH204" s="607"/>
      <c r="AI204" s="607"/>
      <c r="AJ204" s="607"/>
      <c r="AK204" s="607"/>
      <c r="AL204" s="607"/>
      <c r="AM204" s="607" t="s">
        <v>203</v>
      </c>
      <c r="AN204" s="607"/>
      <c r="AO204" s="607"/>
      <c r="AP204" s="607"/>
      <c r="AQ204" s="607"/>
      <c r="AR204" s="607"/>
      <c r="AS204" s="567" t="s">
        <v>693</v>
      </c>
      <c r="AT204" s="567"/>
      <c r="AU204" s="567"/>
      <c r="AV204" s="567"/>
      <c r="AW204" s="567"/>
    </row>
    <row r="205" spans="1:49" ht="12.75">
      <c r="A205" s="230"/>
      <c r="B205" s="605" t="s">
        <v>224</v>
      </c>
      <c r="C205" s="605"/>
      <c r="D205" s="605"/>
      <c r="E205" s="605"/>
      <c r="F205" s="605"/>
      <c r="G205" s="605"/>
      <c r="H205" s="605"/>
      <c r="I205" s="605"/>
      <c r="J205" s="605"/>
      <c r="K205" s="605"/>
      <c r="L205" s="605"/>
      <c r="M205" s="605"/>
      <c r="N205" s="605"/>
      <c r="O205" s="605"/>
      <c r="P205" s="605"/>
      <c r="Q205" s="605"/>
      <c r="R205" s="236">
        <v>53</v>
      </c>
      <c r="S205" s="237"/>
      <c r="T205" s="238"/>
      <c r="U205" s="566" t="s">
        <v>693</v>
      </c>
      <c r="V205" s="566"/>
      <c r="W205" s="566"/>
      <c r="X205" s="566"/>
      <c r="Y205" s="566"/>
      <c r="Z205" s="566"/>
      <c r="AA205" s="607" t="s">
        <v>203</v>
      </c>
      <c r="AB205" s="607"/>
      <c r="AC205" s="607"/>
      <c r="AD205" s="607"/>
      <c r="AE205" s="607"/>
      <c r="AF205" s="607"/>
      <c r="AG205" s="607" t="s">
        <v>203</v>
      </c>
      <c r="AH205" s="607"/>
      <c r="AI205" s="607"/>
      <c r="AJ205" s="607"/>
      <c r="AK205" s="607"/>
      <c r="AL205" s="607"/>
      <c r="AM205" s="582" t="s">
        <v>693</v>
      </c>
      <c r="AN205" s="582"/>
      <c r="AO205" s="582"/>
      <c r="AP205" s="582"/>
      <c r="AQ205" s="582"/>
      <c r="AR205" s="582"/>
      <c r="AS205" s="567" t="s">
        <v>693</v>
      </c>
      <c r="AT205" s="567"/>
      <c r="AU205" s="567"/>
      <c r="AV205" s="567"/>
      <c r="AW205" s="567"/>
    </row>
    <row r="206" spans="1:49" ht="12.75">
      <c r="A206" s="230"/>
      <c r="B206" s="605"/>
      <c r="C206" s="605"/>
      <c r="D206" s="605"/>
      <c r="E206" s="605"/>
      <c r="F206" s="605"/>
      <c r="G206" s="605"/>
      <c r="H206" s="605"/>
      <c r="I206" s="605"/>
      <c r="J206" s="605"/>
      <c r="K206" s="605"/>
      <c r="L206" s="605"/>
      <c r="M206" s="605"/>
      <c r="N206" s="605"/>
      <c r="O206" s="605"/>
      <c r="P206" s="605"/>
      <c r="Q206" s="605"/>
      <c r="R206" s="236">
        <v>54</v>
      </c>
      <c r="S206" s="237"/>
      <c r="T206" s="238"/>
      <c r="U206" s="582" t="s">
        <v>693</v>
      </c>
      <c r="V206" s="582"/>
      <c r="W206" s="582"/>
      <c r="X206" s="582"/>
      <c r="Y206" s="582"/>
      <c r="Z206" s="582"/>
      <c r="AA206" s="582" t="s">
        <v>693</v>
      </c>
      <c r="AB206" s="582"/>
      <c r="AC206" s="582"/>
      <c r="AD206" s="582"/>
      <c r="AE206" s="582"/>
      <c r="AF206" s="582"/>
      <c r="AG206" s="582" t="s">
        <v>693</v>
      </c>
      <c r="AH206" s="582"/>
      <c r="AI206" s="582"/>
      <c r="AJ206" s="582"/>
      <c r="AK206" s="582"/>
      <c r="AL206" s="582"/>
      <c r="AM206" s="582" t="s">
        <v>693</v>
      </c>
      <c r="AN206" s="582"/>
      <c r="AO206" s="582"/>
      <c r="AP206" s="582"/>
      <c r="AQ206" s="582"/>
      <c r="AR206" s="582"/>
      <c r="AS206" s="583" t="s">
        <v>693</v>
      </c>
      <c r="AT206" s="583"/>
      <c r="AU206" s="583"/>
      <c r="AV206" s="583"/>
      <c r="AW206" s="583"/>
    </row>
    <row r="207" spans="1:44" ht="12.75">
      <c r="A207" s="606" t="s">
        <v>225</v>
      </c>
      <c r="B207" s="606"/>
      <c r="C207" s="606"/>
      <c r="D207" s="606"/>
      <c r="E207" s="606"/>
      <c r="F207" s="606"/>
      <c r="G207" s="606"/>
      <c r="H207" s="606"/>
      <c r="I207" s="606"/>
      <c r="J207" s="606"/>
      <c r="K207" s="606"/>
      <c r="L207" s="606"/>
      <c r="M207" s="606"/>
      <c r="N207" s="606"/>
      <c r="O207" s="606"/>
      <c r="P207" s="606"/>
      <c r="Q207" s="606"/>
      <c r="R207" s="240"/>
      <c r="T207" s="241"/>
      <c r="Z207" s="241"/>
      <c r="AF207" s="241"/>
      <c r="AL207" s="241"/>
      <c r="AR207" s="241"/>
    </row>
    <row r="208" spans="1:49" ht="12.75">
      <c r="A208" s="230"/>
      <c r="B208" s="605" t="s">
        <v>226</v>
      </c>
      <c r="C208" s="605"/>
      <c r="D208" s="605"/>
      <c r="E208" s="605"/>
      <c r="F208" s="605"/>
      <c r="G208" s="605"/>
      <c r="H208" s="605"/>
      <c r="I208" s="605"/>
      <c r="J208" s="605"/>
      <c r="K208" s="605"/>
      <c r="L208" s="605"/>
      <c r="M208" s="605"/>
      <c r="N208" s="605"/>
      <c r="O208" s="605"/>
      <c r="P208" s="605"/>
      <c r="Q208" s="605"/>
      <c r="R208" s="236">
        <v>61</v>
      </c>
      <c r="S208" s="237"/>
      <c r="T208" s="238"/>
      <c r="U208" s="566" t="s">
        <v>693</v>
      </c>
      <c r="V208" s="566"/>
      <c r="W208" s="566"/>
      <c r="X208" s="566"/>
      <c r="Y208" s="566"/>
      <c r="Z208" s="566"/>
      <c r="AA208" s="607" t="s">
        <v>203</v>
      </c>
      <c r="AB208" s="607"/>
      <c r="AC208" s="607"/>
      <c r="AD208" s="607"/>
      <c r="AE208" s="607"/>
      <c r="AF208" s="607"/>
      <c r="AG208" s="607" t="s">
        <v>203</v>
      </c>
      <c r="AH208" s="607"/>
      <c r="AI208" s="607"/>
      <c r="AJ208" s="607"/>
      <c r="AK208" s="607"/>
      <c r="AL208" s="607"/>
      <c r="AM208" s="607" t="s">
        <v>203</v>
      </c>
      <c r="AN208" s="607"/>
      <c r="AO208" s="607"/>
      <c r="AP208" s="607"/>
      <c r="AQ208" s="607"/>
      <c r="AR208" s="607"/>
      <c r="AS208" s="567" t="s">
        <v>693</v>
      </c>
      <c r="AT208" s="567"/>
      <c r="AU208" s="567"/>
      <c r="AV208" s="567"/>
      <c r="AW208" s="567"/>
    </row>
    <row r="209" spans="1:49" ht="12.75">
      <c r="A209" s="230"/>
      <c r="B209" s="605" t="s">
        <v>227</v>
      </c>
      <c r="C209" s="605"/>
      <c r="D209" s="605"/>
      <c r="E209" s="605"/>
      <c r="F209" s="605"/>
      <c r="G209" s="605"/>
      <c r="H209" s="605"/>
      <c r="I209" s="605"/>
      <c r="J209" s="605"/>
      <c r="K209" s="605"/>
      <c r="L209" s="605"/>
      <c r="M209" s="605"/>
      <c r="N209" s="605"/>
      <c r="O209" s="605"/>
      <c r="P209" s="605"/>
      <c r="Q209" s="605"/>
      <c r="R209" s="236">
        <v>62</v>
      </c>
      <c r="S209" s="237"/>
      <c r="T209" s="238"/>
      <c r="U209" s="566" t="s">
        <v>693</v>
      </c>
      <c r="V209" s="566"/>
      <c r="W209" s="566"/>
      <c r="X209" s="566"/>
      <c r="Y209" s="566"/>
      <c r="Z209" s="566"/>
      <c r="AA209" s="607" t="s">
        <v>203</v>
      </c>
      <c r="AB209" s="607"/>
      <c r="AC209" s="607"/>
      <c r="AD209" s="607"/>
      <c r="AE209" s="607"/>
      <c r="AF209" s="607"/>
      <c r="AG209" s="607" t="s">
        <v>203</v>
      </c>
      <c r="AH209" s="607"/>
      <c r="AI209" s="607"/>
      <c r="AJ209" s="607"/>
      <c r="AK209" s="607"/>
      <c r="AL209" s="607"/>
      <c r="AM209" s="607" t="s">
        <v>203</v>
      </c>
      <c r="AN209" s="607"/>
      <c r="AO209" s="607"/>
      <c r="AP209" s="607"/>
      <c r="AQ209" s="607"/>
      <c r="AR209" s="607"/>
      <c r="AS209" s="567" t="s">
        <v>693</v>
      </c>
      <c r="AT209" s="567"/>
      <c r="AU209" s="567"/>
      <c r="AV209" s="567"/>
      <c r="AW209" s="567"/>
    </row>
    <row r="210" spans="1:49" ht="12.75">
      <c r="A210" s="230"/>
      <c r="B210" s="605" t="s">
        <v>224</v>
      </c>
      <c r="C210" s="605"/>
      <c r="D210" s="605"/>
      <c r="E210" s="605"/>
      <c r="F210" s="605"/>
      <c r="G210" s="605"/>
      <c r="H210" s="605"/>
      <c r="I210" s="605"/>
      <c r="J210" s="605"/>
      <c r="K210" s="605"/>
      <c r="L210" s="605"/>
      <c r="M210" s="605"/>
      <c r="N210" s="605"/>
      <c r="O210" s="605"/>
      <c r="P210" s="605"/>
      <c r="Q210" s="605"/>
      <c r="R210" s="236">
        <v>63</v>
      </c>
      <c r="S210" s="237"/>
      <c r="T210" s="238"/>
      <c r="U210" s="566" t="s">
        <v>693</v>
      </c>
      <c r="V210" s="566"/>
      <c r="W210" s="566"/>
      <c r="X210" s="566"/>
      <c r="Y210" s="566"/>
      <c r="Z210" s="566"/>
      <c r="AA210" s="607" t="s">
        <v>203</v>
      </c>
      <c r="AB210" s="607"/>
      <c r="AC210" s="607"/>
      <c r="AD210" s="607"/>
      <c r="AE210" s="607"/>
      <c r="AF210" s="607"/>
      <c r="AG210" s="607" t="s">
        <v>203</v>
      </c>
      <c r="AH210" s="607"/>
      <c r="AI210" s="607"/>
      <c r="AJ210" s="607"/>
      <c r="AK210" s="607"/>
      <c r="AL210" s="607"/>
      <c r="AM210" s="566" t="s">
        <v>693</v>
      </c>
      <c r="AN210" s="566"/>
      <c r="AO210" s="566"/>
      <c r="AP210" s="566"/>
      <c r="AQ210" s="566"/>
      <c r="AR210" s="566"/>
      <c r="AS210" s="567" t="s">
        <v>693</v>
      </c>
      <c r="AT210" s="567"/>
      <c r="AU210" s="567"/>
      <c r="AV210" s="567"/>
      <c r="AW210" s="567"/>
    </row>
    <row r="211" spans="1:49" ht="12.75">
      <c r="A211" s="230"/>
      <c r="B211" s="605"/>
      <c r="C211" s="605"/>
      <c r="D211" s="605"/>
      <c r="E211" s="605"/>
      <c r="F211" s="605"/>
      <c r="G211" s="605"/>
      <c r="H211" s="605"/>
      <c r="I211" s="605"/>
      <c r="J211" s="605"/>
      <c r="K211" s="605"/>
      <c r="L211" s="605"/>
      <c r="M211" s="605"/>
      <c r="N211" s="605"/>
      <c r="O211" s="605"/>
      <c r="P211" s="605"/>
      <c r="Q211" s="605"/>
      <c r="R211" s="236">
        <v>64</v>
      </c>
      <c r="S211" s="237"/>
      <c r="T211" s="238"/>
      <c r="U211" s="582" t="s">
        <v>693</v>
      </c>
      <c r="V211" s="582"/>
      <c r="W211" s="582"/>
      <c r="X211" s="582"/>
      <c r="Y211" s="582"/>
      <c r="Z211" s="582"/>
      <c r="AA211" s="582" t="s">
        <v>693</v>
      </c>
      <c r="AB211" s="582"/>
      <c r="AC211" s="582"/>
      <c r="AD211" s="582"/>
      <c r="AE211" s="582"/>
      <c r="AF211" s="582"/>
      <c r="AG211" s="582" t="s">
        <v>693</v>
      </c>
      <c r="AH211" s="582"/>
      <c r="AI211" s="582"/>
      <c r="AJ211" s="582"/>
      <c r="AK211" s="582"/>
      <c r="AL211" s="582"/>
      <c r="AM211" s="582" t="s">
        <v>693</v>
      </c>
      <c r="AN211" s="582"/>
      <c r="AO211" s="582"/>
      <c r="AP211" s="582"/>
      <c r="AQ211" s="582"/>
      <c r="AR211" s="582"/>
      <c r="AS211" s="583" t="s">
        <v>693</v>
      </c>
      <c r="AT211" s="583"/>
      <c r="AU211" s="583"/>
      <c r="AV211" s="583"/>
      <c r="AW211" s="583"/>
    </row>
    <row r="212" spans="1:49" ht="12.75">
      <c r="A212" s="594" t="s">
        <v>228</v>
      </c>
      <c r="B212" s="594"/>
      <c r="C212" s="594"/>
      <c r="D212" s="594"/>
      <c r="E212" s="594"/>
      <c r="F212" s="594"/>
      <c r="G212" s="594"/>
      <c r="H212" s="594"/>
      <c r="I212" s="594"/>
      <c r="J212" s="594"/>
      <c r="K212" s="594"/>
      <c r="L212" s="594"/>
      <c r="M212" s="594"/>
      <c r="N212" s="594"/>
      <c r="O212" s="594"/>
      <c r="P212" s="594"/>
      <c r="Q212" s="594"/>
      <c r="R212" s="239">
        <v>70</v>
      </c>
      <c r="S212" s="237"/>
      <c r="T212" s="238"/>
      <c r="U212" s="603">
        <v>3000000</v>
      </c>
      <c r="V212" s="603"/>
      <c r="W212" s="603"/>
      <c r="X212" s="603"/>
      <c r="Y212" s="603"/>
      <c r="Z212" s="603"/>
      <c r="AA212" s="582" t="s">
        <v>693</v>
      </c>
      <c r="AB212" s="582"/>
      <c r="AC212" s="582"/>
      <c r="AD212" s="582"/>
      <c r="AE212" s="582"/>
      <c r="AF212" s="582"/>
      <c r="AG212" s="584">
        <v>150000</v>
      </c>
      <c r="AH212" s="584"/>
      <c r="AI212" s="584"/>
      <c r="AJ212" s="584"/>
      <c r="AK212" s="584"/>
      <c r="AL212" s="584"/>
      <c r="AM212" s="603">
        <v>16705000</v>
      </c>
      <c r="AN212" s="603"/>
      <c r="AO212" s="603"/>
      <c r="AP212" s="603"/>
      <c r="AQ212" s="603"/>
      <c r="AR212" s="603"/>
      <c r="AS212" s="604">
        <v>19855000</v>
      </c>
      <c r="AT212" s="604"/>
      <c r="AU212" s="604"/>
      <c r="AV212" s="604"/>
      <c r="AW212" s="604"/>
    </row>
    <row r="213" spans="1:49" ht="12.75">
      <c r="A213" s="597" t="s">
        <v>34</v>
      </c>
      <c r="B213" s="597"/>
      <c r="C213" s="597"/>
      <c r="D213" s="597"/>
      <c r="E213" s="597"/>
      <c r="F213" s="597"/>
      <c r="G213" s="597"/>
      <c r="H213" s="597"/>
      <c r="I213" s="597"/>
      <c r="J213" s="597"/>
      <c r="K213" s="597"/>
      <c r="L213" s="597"/>
      <c r="M213" s="597"/>
      <c r="N213" s="597"/>
      <c r="O213" s="597"/>
      <c r="P213" s="597"/>
      <c r="Q213" s="597"/>
      <c r="R213" s="598">
        <v>71</v>
      </c>
      <c r="S213" s="598"/>
      <c r="T213" s="598"/>
      <c r="U213" s="599" t="s">
        <v>203</v>
      </c>
      <c r="V213" s="599"/>
      <c r="W213" s="599"/>
      <c r="X213" s="599"/>
      <c r="Y213" s="599"/>
      <c r="Z213" s="599"/>
      <c r="AA213" s="599" t="s">
        <v>203</v>
      </c>
      <c r="AB213" s="599"/>
      <c r="AC213" s="599"/>
      <c r="AD213" s="599"/>
      <c r="AE213" s="599"/>
      <c r="AF213" s="599"/>
      <c r="AG213" s="599" t="s">
        <v>203</v>
      </c>
      <c r="AH213" s="599"/>
      <c r="AI213" s="599"/>
      <c r="AJ213" s="599"/>
      <c r="AK213" s="599"/>
      <c r="AL213" s="599"/>
      <c r="AM213" s="600" t="s">
        <v>693</v>
      </c>
      <c r="AN213" s="600"/>
      <c r="AO213" s="600"/>
      <c r="AP213" s="600"/>
      <c r="AQ213" s="600"/>
      <c r="AR213" s="600"/>
      <c r="AS213" s="601" t="s">
        <v>693</v>
      </c>
      <c r="AT213" s="601"/>
      <c r="AU213" s="601"/>
      <c r="AV213" s="601"/>
      <c r="AW213" s="601"/>
    </row>
    <row r="214" spans="1:49" ht="12.75">
      <c r="A214" s="234" t="s">
        <v>229</v>
      </c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598"/>
      <c r="S214" s="598"/>
      <c r="T214" s="598"/>
      <c r="U214" s="599"/>
      <c r="V214" s="599"/>
      <c r="W214" s="599"/>
      <c r="X214" s="599"/>
      <c r="Y214" s="599"/>
      <c r="Z214" s="599"/>
      <c r="AA214" s="599"/>
      <c r="AB214" s="599"/>
      <c r="AC214" s="599"/>
      <c r="AD214" s="599"/>
      <c r="AE214" s="599"/>
      <c r="AF214" s="599"/>
      <c r="AG214" s="599"/>
      <c r="AH214" s="599"/>
      <c r="AI214" s="599"/>
      <c r="AJ214" s="599"/>
      <c r="AK214" s="599"/>
      <c r="AL214" s="599"/>
      <c r="AM214" s="600"/>
      <c r="AN214" s="600"/>
      <c r="AO214" s="600"/>
      <c r="AP214" s="600"/>
      <c r="AQ214" s="600"/>
      <c r="AR214" s="600"/>
      <c r="AS214" s="601"/>
      <c r="AT214" s="601"/>
      <c r="AU214" s="601"/>
      <c r="AV214" s="601"/>
      <c r="AW214" s="601"/>
    </row>
    <row r="215" spans="1:49" ht="12.75">
      <c r="A215" s="594" t="s">
        <v>213</v>
      </c>
      <c r="B215" s="594"/>
      <c r="C215" s="594"/>
      <c r="D215" s="594"/>
      <c r="E215" s="594"/>
      <c r="F215" s="594"/>
      <c r="G215" s="594"/>
      <c r="H215" s="594"/>
      <c r="I215" s="594"/>
      <c r="J215" s="594"/>
      <c r="K215" s="594"/>
      <c r="L215" s="594"/>
      <c r="M215" s="594"/>
      <c r="N215" s="594"/>
      <c r="O215" s="594"/>
      <c r="P215" s="594"/>
      <c r="Q215" s="594"/>
      <c r="R215" s="598"/>
      <c r="S215" s="598"/>
      <c r="T215" s="598"/>
      <c r="U215" s="599"/>
      <c r="V215" s="599"/>
      <c r="W215" s="599"/>
      <c r="X215" s="599"/>
      <c r="Y215" s="599"/>
      <c r="Z215" s="599"/>
      <c r="AA215" s="599"/>
      <c r="AB215" s="599"/>
      <c r="AC215" s="599"/>
      <c r="AD215" s="599"/>
      <c r="AE215" s="599"/>
      <c r="AF215" s="599"/>
      <c r="AG215" s="599"/>
      <c r="AH215" s="599"/>
      <c r="AI215" s="599"/>
      <c r="AJ215" s="599"/>
      <c r="AK215" s="599"/>
      <c r="AL215" s="599"/>
      <c r="AM215" s="600"/>
      <c r="AN215" s="600"/>
      <c r="AO215" s="600"/>
      <c r="AP215" s="600"/>
      <c r="AQ215" s="600"/>
      <c r="AR215" s="600"/>
      <c r="AS215" s="601"/>
      <c r="AT215" s="601"/>
      <c r="AU215" s="601"/>
      <c r="AV215" s="601"/>
      <c r="AW215" s="601"/>
    </row>
    <row r="216" spans="1:49" ht="12.75">
      <c r="A216" s="594" t="s">
        <v>214</v>
      </c>
      <c r="B216" s="594"/>
      <c r="C216" s="594"/>
      <c r="D216" s="594"/>
      <c r="E216" s="594"/>
      <c r="F216" s="594"/>
      <c r="G216" s="594"/>
      <c r="H216" s="594"/>
      <c r="I216" s="594"/>
      <c r="J216" s="594"/>
      <c r="K216" s="594"/>
      <c r="L216" s="594"/>
      <c r="M216" s="594"/>
      <c r="N216" s="594"/>
      <c r="O216" s="594"/>
      <c r="P216" s="594"/>
      <c r="Q216" s="594"/>
      <c r="R216" s="239">
        <v>72</v>
      </c>
      <c r="S216" s="237"/>
      <c r="T216" s="238"/>
      <c r="U216" s="602" t="s">
        <v>203</v>
      </c>
      <c r="V216" s="602"/>
      <c r="W216" s="602"/>
      <c r="X216" s="602"/>
      <c r="Y216" s="602"/>
      <c r="Z216" s="602"/>
      <c r="AA216" s="582" t="s">
        <v>693</v>
      </c>
      <c r="AB216" s="582"/>
      <c r="AC216" s="582"/>
      <c r="AD216" s="582"/>
      <c r="AE216" s="582"/>
      <c r="AF216" s="582"/>
      <c r="AG216" s="602" t="s">
        <v>203</v>
      </c>
      <c r="AH216" s="602"/>
      <c r="AI216" s="602"/>
      <c r="AJ216" s="602"/>
      <c r="AK216" s="602"/>
      <c r="AL216" s="602"/>
      <c r="AM216" s="582" t="s">
        <v>693</v>
      </c>
      <c r="AN216" s="582"/>
      <c r="AO216" s="582"/>
      <c r="AP216" s="582"/>
      <c r="AQ216" s="582"/>
      <c r="AR216" s="582"/>
      <c r="AS216" s="583" t="s">
        <v>693</v>
      </c>
      <c r="AT216" s="583"/>
      <c r="AU216" s="583"/>
      <c r="AV216" s="583"/>
      <c r="AW216" s="583"/>
    </row>
    <row r="217" spans="1:49" ht="12.75">
      <c r="A217" s="230"/>
      <c r="B217" s="605" t="s">
        <v>230</v>
      </c>
      <c r="C217" s="605"/>
      <c r="D217" s="605"/>
      <c r="E217" s="605"/>
      <c r="F217" s="605"/>
      <c r="G217" s="605"/>
      <c r="H217" s="605"/>
      <c r="I217" s="605"/>
      <c r="J217" s="605"/>
      <c r="K217" s="605"/>
      <c r="L217" s="605"/>
      <c r="M217" s="605"/>
      <c r="N217" s="605"/>
      <c r="O217" s="605"/>
      <c r="P217" s="605"/>
      <c r="Q217" s="605"/>
      <c r="R217" s="236">
        <v>80</v>
      </c>
      <c r="S217" s="237"/>
      <c r="T217" s="238"/>
      <c r="U217" s="602" t="s">
        <v>203</v>
      </c>
      <c r="V217" s="602"/>
      <c r="W217" s="602"/>
      <c r="X217" s="602"/>
      <c r="Y217" s="602"/>
      <c r="Z217" s="602"/>
      <c r="AA217" s="582" t="s">
        <v>693</v>
      </c>
      <c r="AB217" s="582"/>
      <c r="AC217" s="582"/>
      <c r="AD217" s="582"/>
      <c r="AE217" s="582"/>
      <c r="AF217" s="582"/>
      <c r="AG217" s="582" t="s">
        <v>693</v>
      </c>
      <c r="AH217" s="582"/>
      <c r="AI217" s="582"/>
      <c r="AJ217" s="582"/>
      <c r="AK217" s="582"/>
      <c r="AL217" s="582"/>
      <c r="AM217" s="584">
        <v>6000</v>
      </c>
      <c r="AN217" s="584"/>
      <c r="AO217" s="584"/>
      <c r="AP217" s="584"/>
      <c r="AQ217" s="584"/>
      <c r="AR217" s="584"/>
      <c r="AS217" s="581">
        <v>6000</v>
      </c>
      <c r="AT217" s="581"/>
      <c r="AU217" s="581"/>
      <c r="AV217" s="581"/>
      <c r="AW217" s="581"/>
    </row>
    <row r="218" spans="1:49" ht="12.75">
      <c r="A218" s="594" t="s">
        <v>231</v>
      </c>
      <c r="B218" s="594"/>
      <c r="C218" s="594"/>
      <c r="D218" s="594"/>
      <c r="E218" s="594"/>
      <c r="F218" s="594"/>
      <c r="G218" s="594"/>
      <c r="H218" s="594"/>
      <c r="I218" s="594"/>
      <c r="J218" s="594"/>
      <c r="K218" s="594"/>
      <c r="L218" s="594"/>
      <c r="M218" s="594"/>
      <c r="N218" s="594"/>
      <c r="O218" s="594"/>
      <c r="P218" s="594"/>
      <c r="Q218" s="594"/>
      <c r="R218" s="243">
        <v>100</v>
      </c>
      <c r="S218" s="237"/>
      <c r="T218" s="238"/>
      <c r="U218" s="603">
        <v>3000000</v>
      </c>
      <c r="V218" s="603"/>
      <c r="W218" s="603"/>
      <c r="X218" s="603"/>
      <c r="Y218" s="603"/>
      <c r="Z218" s="603"/>
      <c r="AA218" s="582" t="s">
        <v>693</v>
      </c>
      <c r="AB218" s="582"/>
      <c r="AC218" s="582"/>
      <c r="AD218" s="582"/>
      <c r="AE218" s="582"/>
      <c r="AF218" s="582"/>
      <c r="AG218" s="584">
        <v>150000</v>
      </c>
      <c r="AH218" s="584"/>
      <c r="AI218" s="584"/>
      <c r="AJ218" s="584"/>
      <c r="AK218" s="584"/>
      <c r="AL218" s="584"/>
      <c r="AM218" s="603">
        <v>16711000</v>
      </c>
      <c r="AN218" s="603"/>
      <c r="AO218" s="603"/>
      <c r="AP218" s="603"/>
      <c r="AQ218" s="603"/>
      <c r="AR218" s="603"/>
      <c r="AS218" s="604">
        <v>19861000</v>
      </c>
      <c r="AT218" s="604"/>
      <c r="AU218" s="604"/>
      <c r="AV218" s="604"/>
      <c r="AW218" s="604"/>
    </row>
    <row r="219" spans="1:49" ht="12.75">
      <c r="A219" s="594" t="s">
        <v>216</v>
      </c>
      <c r="B219" s="594"/>
      <c r="C219" s="594"/>
      <c r="D219" s="594"/>
      <c r="E219" s="594"/>
      <c r="F219" s="594"/>
      <c r="G219" s="594"/>
      <c r="H219" s="594"/>
      <c r="I219" s="594"/>
      <c r="J219" s="594"/>
      <c r="K219" s="594"/>
      <c r="L219" s="594"/>
      <c r="M219" s="594"/>
      <c r="N219" s="594"/>
      <c r="O219" s="594"/>
      <c r="P219" s="594"/>
      <c r="Q219" s="594"/>
      <c r="R219" s="243">
        <v>101</v>
      </c>
      <c r="S219" s="237"/>
      <c r="T219" s="238"/>
      <c r="U219" s="602" t="s">
        <v>203</v>
      </c>
      <c r="V219" s="602"/>
      <c r="W219" s="602"/>
      <c r="X219" s="602"/>
      <c r="Y219" s="602"/>
      <c r="Z219" s="602"/>
      <c r="AA219" s="582" t="s">
        <v>693</v>
      </c>
      <c r="AB219" s="582"/>
      <c r="AC219" s="582"/>
      <c r="AD219" s="582"/>
      <c r="AE219" s="582"/>
      <c r="AF219" s="582"/>
      <c r="AG219" s="602" t="s">
        <v>203</v>
      </c>
      <c r="AH219" s="602"/>
      <c r="AI219" s="602"/>
      <c r="AJ219" s="602"/>
      <c r="AK219" s="602"/>
      <c r="AL219" s="602"/>
      <c r="AM219" s="602" t="s">
        <v>203</v>
      </c>
      <c r="AN219" s="602"/>
      <c r="AO219" s="602"/>
      <c r="AP219" s="602"/>
      <c r="AQ219" s="602"/>
      <c r="AR219" s="602"/>
      <c r="AS219" s="583" t="s">
        <v>693</v>
      </c>
      <c r="AT219" s="583"/>
      <c r="AU219" s="583"/>
      <c r="AV219" s="583"/>
      <c r="AW219" s="583"/>
    </row>
    <row r="220" spans="1:49" ht="12.75">
      <c r="A220" s="594" t="s">
        <v>217</v>
      </c>
      <c r="B220" s="594"/>
      <c r="C220" s="594"/>
      <c r="D220" s="594"/>
      <c r="E220" s="594"/>
      <c r="F220" s="594"/>
      <c r="G220" s="594"/>
      <c r="H220" s="594"/>
      <c r="I220" s="594"/>
      <c r="J220" s="594"/>
      <c r="K220" s="594"/>
      <c r="L220" s="594"/>
      <c r="M220" s="594"/>
      <c r="N220" s="594"/>
      <c r="O220" s="594"/>
      <c r="P220" s="594"/>
      <c r="Q220" s="594"/>
      <c r="R220" s="243">
        <v>102</v>
      </c>
      <c r="S220" s="237"/>
      <c r="T220" s="238"/>
      <c r="U220" s="602" t="s">
        <v>203</v>
      </c>
      <c r="V220" s="602"/>
      <c r="W220" s="602"/>
      <c r="X220" s="602"/>
      <c r="Y220" s="602"/>
      <c r="Z220" s="602"/>
      <c r="AA220" s="602" t="s">
        <v>203</v>
      </c>
      <c r="AB220" s="602"/>
      <c r="AC220" s="602"/>
      <c r="AD220" s="602"/>
      <c r="AE220" s="602"/>
      <c r="AF220" s="602"/>
      <c r="AG220" s="602" t="s">
        <v>203</v>
      </c>
      <c r="AH220" s="602"/>
      <c r="AI220" s="602"/>
      <c r="AJ220" s="602"/>
      <c r="AK220" s="602"/>
      <c r="AL220" s="602"/>
      <c r="AM220" s="603">
        <v>6297000</v>
      </c>
      <c r="AN220" s="603"/>
      <c r="AO220" s="603"/>
      <c r="AP220" s="603"/>
      <c r="AQ220" s="603"/>
      <c r="AR220" s="603"/>
      <c r="AS220" s="604">
        <v>6297000</v>
      </c>
      <c r="AT220" s="604"/>
      <c r="AU220" s="604"/>
      <c r="AV220" s="604"/>
      <c r="AW220" s="604"/>
    </row>
    <row r="221" spans="1:49" ht="12.75">
      <c r="A221" s="594" t="s">
        <v>218</v>
      </c>
      <c r="B221" s="594"/>
      <c r="C221" s="594"/>
      <c r="D221" s="594"/>
      <c r="E221" s="594"/>
      <c r="F221" s="594"/>
      <c r="G221" s="594"/>
      <c r="H221" s="594"/>
      <c r="I221" s="594"/>
      <c r="J221" s="594"/>
      <c r="K221" s="594"/>
      <c r="L221" s="594"/>
      <c r="M221" s="594"/>
      <c r="N221" s="594"/>
      <c r="O221" s="594"/>
      <c r="P221" s="594"/>
      <c r="Q221" s="594"/>
      <c r="R221" s="243">
        <v>103</v>
      </c>
      <c r="S221" s="237"/>
      <c r="T221" s="238"/>
      <c r="U221" s="602" t="s">
        <v>203</v>
      </c>
      <c r="V221" s="602"/>
      <c r="W221" s="602"/>
      <c r="X221" s="602"/>
      <c r="Y221" s="602"/>
      <c r="Z221" s="602"/>
      <c r="AA221" s="602" t="s">
        <v>203</v>
      </c>
      <c r="AB221" s="602"/>
      <c r="AC221" s="602"/>
      <c r="AD221" s="602"/>
      <c r="AE221" s="602"/>
      <c r="AF221" s="602"/>
      <c r="AG221" s="602" t="s">
        <v>203</v>
      </c>
      <c r="AH221" s="602"/>
      <c r="AI221" s="602"/>
      <c r="AJ221" s="602"/>
      <c r="AK221" s="602"/>
      <c r="AL221" s="602"/>
      <c r="AM221" s="584">
        <v>81000</v>
      </c>
      <c r="AN221" s="584"/>
      <c r="AO221" s="584"/>
      <c r="AP221" s="584"/>
      <c r="AQ221" s="584"/>
      <c r="AR221" s="584"/>
      <c r="AS221" s="581">
        <v>81000</v>
      </c>
      <c r="AT221" s="581"/>
      <c r="AU221" s="581"/>
      <c r="AV221" s="581"/>
      <c r="AW221" s="581"/>
    </row>
    <row r="222" spans="1:49" ht="13.5" thickBot="1">
      <c r="A222" s="594" t="s">
        <v>219</v>
      </c>
      <c r="B222" s="594"/>
      <c r="C222" s="594"/>
      <c r="D222" s="594"/>
      <c r="E222" s="594"/>
      <c r="F222" s="594"/>
      <c r="G222" s="594"/>
      <c r="H222" s="594"/>
      <c r="I222" s="594"/>
      <c r="J222" s="594"/>
      <c r="K222" s="594"/>
      <c r="L222" s="594"/>
      <c r="M222" s="594"/>
      <c r="N222" s="594"/>
      <c r="O222" s="594"/>
      <c r="P222" s="594"/>
      <c r="Q222" s="594"/>
      <c r="R222" s="244">
        <v>110</v>
      </c>
      <c r="S222" s="245"/>
      <c r="T222" s="246"/>
      <c r="U222" s="608" t="s">
        <v>203</v>
      </c>
      <c r="V222" s="608"/>
      <c r="W222" s="608"/>
      <c r="X222" s="608"/>
      <c r="Y222" s="608"/>
      <c r="Z222" s="608"/>
      <c r="AA222" s="608" t="s">
        <v>203</v>
      </c>
      <c r="AB222" s="608"/>
      <c r="AC222" s="608"/>
      <c r="AD222" s="608"/>
      <c r="AE222" s="608"/>
      <c r="AF222" s="608"/>
      <c r="AG222" s="609" t="s">
        <v>693</v>
      </c>
      <c r="AH222" s="609"/>
      <c r="AI222" s="609"/>
      <c r="AJ222" s="609"/>
      <c r="AK222" s="609"/>
      <c r="AL222" s="609"/>
      <c r="AM222" s="609" t="s">
        <v>693</v>
      </c>
      <c r="AN222" s="609"/>
      <c r="AO222" s="609"/>
      <c r="AP222" s="609"/>
      <c r="AQ222" s="609"/>
      <c r="AR222" s="609"/>
      <c r="AS222" s="610" t="s">
        <v>693</v>
      </c>
      <c r="AT222" s="610"/>
      <c r="AU222" s="610"/>
      <c r="AV222" s="610"/>
      <c r="AW222" s="610"/>
    </row>
    <row r="225" spans="1:49" ht="13.5" thickBot="1">
      <c r="A225" s="146">
        <v>1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8"/>
      <c r="R225" s="146">
        <v>2</v>
      </c>
      <c r="S225" s="147"/>
      <c r="T225" s="148"/>
      <c r="U225" s="146">
        <v>3</v>
      </c>
      <c r="V225" s="147"/>
      <c r="W225" s="147"/>
      <c r="X225" s="147"/>
      <c r="Y225" s="147"/>
      <c r="Z225" s="148"/>
      <c r="AA225" s="146">
        <v>4</v>
      </c>
      <c r="AB225" s="147"/>
      <c r="AC225" s="147"/>
      <c r="AD225" s="147"/>
      <c r="AE225" s="147"/>
      <c r="AF225" s="148"/>
      <c r="AG225" s="146">
        <v>5</v>
      </c>
      <c r="AH225" s="147"/>
      <c r="AI225" s="147"/>
      <c r="AJ225" s="147"/>
      <c r="AK225" s="147"/>
      <c r="AL225" s="148"/>
      <c r="AM225" s="146">
        <v>6</v>
      </c>
      <c r="AN225" s="147"/>
      <c r="AO225" s="147"/>
      <c r="AP225" s="147"/>
      <c r="AQ225" s="147"/>
      <c r="AR225" s="148"/>
      <c r="AS225" s="146">
        <v>7</v>
      </c>
      <c r="AT225" s="147"/>
      <c r="AU225" s="147"/>
      <c r="AV225" s="147"/>
      <c r="AW225" s="147"/>
    </row>
    <row r="226" spans="1:49" ht="12.75">
      <c r="A226" s="606" t="s">
        <v>221</v>
      </c>
      <c r="B226" s="606"/>
      <c r="C226" s="606"/>
      <c r="D226" s="606"/>
      <c r="E226" s="606"/>
      <c r="F226" s="606"/>
      <c r="G226" s="606"/>
      <c r="H226" s="606"/>
      <c r="I226" s="606"/>
      <c r="J226" s="606"/>
      <c r="K226" s="606"/>
      <c r="L226" s="606"/>
      <c r="M226" s="606"/>
      <c r="N226" s="606"/>
      <c r="O226" s="606"/>
      <c r="P226" s="606"/>
      <c r="Q226" s="606"/>
      <c r="R226" s="247"/>
      <c r="S226" s="193"/>
      <c r="T226" s="205"/>
      <c r="U226" s="193"/>
      <c r="V226" s="193"/>
      <c r="W226" s="193"/>
      <c r="X226" s="193"/>
      <c r="Y226" s="193"/>
      <c r="Z226" s="205"/>
      <c r="AA226" s="193"/>
      <c r="AB226" s="193"/>
      <c r="AC226" s="193"/>
      <c r="AD226" s="193"/>
      <c r="AE226" s="193"/>
      <c r="AF226" s="205"/>
      <c r="AG226" s="193"/>
      <c r="AH226" s="193"/>
      <c r="AI226" s="193"/>
      <c r="AJ226" s="193"/>
      <c r="AK226" s="193"/>
      <c r="AL226" s="205"/>
      <c r="AM226" s="193"/>
      <c r="AN226" s="193"/>
      <c r="AO226" s="193"/>
      <c r="AP226" s="193"/>
      <c r="AQ226" s="193"/>
      <c r="AR226" s="205"/>
      <c r="AS226" s="193"/>
      <c r="AT226" s="193"/>
      <c r="AU226" s="193"/>
      <c r="AV226" s="193"/>
      <c r="AW226" s="193"/>
    </row>
    <row r="227" spans="1:49" ht="12.75">
      <c r="A227" s="230"/>
      <c r="B227" s="605" t="s">
        <v>222</v>
      </c>
      <c r="C227" s="605"/>
      <c r="D227" s="605"/>
      <c r="E227" s="605"/>
      <c r="F227" s="605"/>
      <c r="G227" s="605"/>
      <c r="H227" s="605"/>
      <c r="I227" s="605"/>
      <c r="J227" s="605"/>
      <c r="K227" s="605"/>
      <c r="L227" s="605"/>
      <c r="M227" s="605"/>
      <c r="N227" s="605"/>
      <c r="O227" s="605"/>
      <c r="P227" s="605"/>
      <c r="Q227" s="605"/>
      <c r="R227" s="248">
        <v>121</v>
      </c>
      <c r="S227" s="237"/>
      <c r="T227" s="238"/>
      <c r="U227" s="566" t="s">
        <v>693</v>
      </c>
      <c r="V227" s="566"/>
      <c r="W227" s="566"/>
      <c r="X227" s="566"/>
      <c r="Y227" s="566"/>
      <c r="Z227" s="566"/>
      <c r="AA227" s="607" t="s">
        <v>203</v>
      </c>
      <c r="AB227" s="607"/>
      <c r="AC227" s="607"/>
      <c r="AD227" s="607"/>
      <c r="AE227" s="607"/>
      <c r="AF227" s="607"/>
      <c r="AG227" s="607" t="s">
        <v>203</v>
      </c>
      <c r="AH227" s="607"/>
      <c r="AI227" s="607"/>
      <c r="AJ227" s="607"/>
      <c r="AK227" s="607"/>
      <c r="AL227" s="607"/>
      <c r="AM227" s="607" t="s">
        <v>203</v>
      </c>
      <c r="AN227" s="607"/>
      <c r="AO227" s="607"/>
      <c r="AP227" s="607"/>
      <c r="AQ227" s="607"/>
      <c r="AR227" s="607"/>
      <c r="AS227" s="567" t="s">
        <v>693</v>
      </c>
      <c r="AT227" s="567"/>
      <c r="AU227" s="567"/>
      <c r="AV227" s="567"/>
      <c r="AW227" s="567"/>
    </row>
    <row r="228" spans="1:49" ht="12.75">
      <c r="A228" s="230"/>
      <c r="B228" s="605" t="s">
        <v>223</v>
      </c>
      <c r="C228" s="605"/>
      <c r="D228" s="605"/>
      <c r="E228" s="605"/>
      <c r="F228" s="605"/>
      <c r="G228" s="605"/>
      <c r="H228" s="605"/>
      <c r="I228" s="605"/>
      <c r="J228" s="605"/>
      <c r="K228" s="605"/>
      <c r="L228" s="605"/>
      <c r="M228" s="605"/>
      <c r="N228" s="605"/>
      <c r="O228" s="605"/>
      <c r="P228" s="605"/>
      <c r="Q228" s="605"/>
      <c r="R228" s="243">
        <v>122</v>
      </c>
      <c r="S228" s="237"/>
      <c r="T228" s="238"/>
      <c r="U228" s="566" t="s">
        <v>693</v>
      </c>
      <c r="V228" s="566"/>
      <c r="W228" s="566"/>
      <c r="X228" s="566"/>
      <c r="Y228" s="566"/>
      <c r="Z228" s="566"/>
      <c r="AA228" s="602" t="s">
        <v>203</v>
      </c>
      <c r="AB228" s="602"/>
      <c r="AC228" s="602"/>
      <c r="AD228" s="602"/>
      <c r="AE228" s="602"/>
      <c r="AF228" s="602"/>
      <c r="AG228" s="602" t="s">
        <v>203</v>
      </c>
      <c r="AH228" s="602"/>
      <c r="AI228" s="602"/>
      <c r="AJ228" s="602"/>
      <c r="AK228" s="602"/>
      <c r="AL228" s="602"/>
      <c r="AM228" s="607" t="s">
        <v>203</v>
      </c>
      <c r="AN228" s="607"/>
      <c r="AO228" s="607"/>
      <c r="AP228" s="607"/>
      <c r="AQ228" s="607"/>
      <c r="AR228" s="607"/>
      <c r="AS228" s="583" t="s">
        <v>693</v>
      </c>
      <c r="AT228" s="583"/>
      <c r="AU228" s="583"/>
      <c r="AV228" s="583"/>
      <c r="AW228" s="583"/>
    </row>
    <row r="229" spans="1:49" ht="12.75">
      <c r="A229" s="230"/>
      <c r="B229" s="605" t="s">
        <v>224</v>
      </c>
      <c r="C229" s="605"/>
      <c r="D229" s="605"/>
      <c r="E229" s="605"/>
      <c r="F229" s="605"/>
      <c r="G229" s="605"/>
      <c r="H229" s="605"/>
      <c r="I229" s="605"/>
      <c r="J229" s="605"/>
      <c r="K229" s="605"/>
      <c r="L229" s="605"/>
      <c r="M229" s="605"/>
      <c r="N229" s="605"/>
      <c r="O229" s="605"/>
      <c r="P229" s="605"/>
      <c r="Q229" s="605"/>
      <c r="R229" s="243">
        <v>123</v>
      </c>
      <c r="S229" s="237"/>
      <c r="T229" s="238"/>
      <c r="U229" s="566" t="s">
        <v>693</v>
      </c>
      <c r="V229" s="566"/>
      <c r="W229" s="566"/>
      <c r="X229" s="566"/>
      <c r="Y229" s="566"/>
      <c r="Z229" s="566"/>
      <c r="AA229" s="602" t="s">
        <v>203</v>
      </c>
      <c r="AB229" s="602"/>
      <c r="AC229" s="602"/>
      <c r="AD229" s="602"/>
      <c r="AE229" s="602"/>
      <c r="AF229" s="602"/>
      <c r="AG229" s="602" t="s">
        <v>203</v>
      </c>
      <c r="AH229" s="602"/>
      <c r="AI229" s="602"/>
      <c r="AJ229" s="602"/>
      <c r="AK229" s="602"/>
      <c r="AL229" s="602"/>
      <c r="AM229" s="566" t="s">
        <v>693</v>
      </c>
      <c r="AN229" s="566"/>
      <c r="AO229" s="566"/>
      <c r="AP229" s="566"/>
      <c r="AQ229" s="566"/>
      <c r="AR229" s="566"/>
      <c r="AS229" s="583" t="s">
        <v>693</v>
      </c>
      <c r="AT229" s="583"/>
      <c r="AU229" s="583"/>
      <c r="AV229" s="583"/>
      <c r="AW229" s="583"/>
    </row>
    <row r="230" spans="1:49" ht="12.75">
      <c r="A230" s="230"/>
      <c r="B230" s="605"/>
      <c r="C230" s="605"/>
      <c r="D230" s="605"/>
      <c r="E230" s="605"/>
      <c r="F230" s="605"/>
      <c r="G230" s="605"/>
      <c r="H230" s="605"/>
      <c r="I230" s="605"/>
      <c r="J230" s="605"/>
      <c r="K230" s="605"/>
      <c r="L230" s="605"/>
      <c r="M230" s="605"/>
      <c r="N230" s="605"/>
      <c r="O230" s="605"/>
      <c r="P230" s="605"/>
      <c r="Q230" s="605"/>
      <c r="R230" s="248">
        <v>124</v>
      </c>
      <c r="S230" s="237"/>
      <c r="T230" s="238"/>
      <c r="U230" s="566" t="s">
        <v>693</v>
      </c>
      <c r="V230" s="566"/>
      <c r="W230" s="566"/>
      <c r="X230" s="566"/>
      <c r="Y230" s="566"/>
      <c r="Z230" s="566"/>
      <c r="AA230" s="582" t="s">
        <v>693</v>
      </c>
      <c r="AB230" s="582"/>
      <c r="AC230" s="582"/>
      <c r="AD230" s="582"/>
      <c r="AE230" s="582"/>
      <c r="AF230" s="582"/>
      <c r="AG230" s="582" t="s">
        <v>693</v>
      </c>
      <c r="AH230" s="582"/>
      <c r="AI230" s="582"/>
      <c r="AJ230" s="582"/>
      <c r="AK230" s="582"/>
      <c r="AL230" s="582"/>
      <c r="AM230" s="582" t="s">
        <v>693</v>
      </c>
      <c r="AN230" s="582"/>
      <c r="AO230" s="582"/>
      <c r="AP230" s="582"/>
      <c r="AQ230" s="582"/>
      <c r="AR230" s="582"/>
      <c r="AS230" s="583" t="s">
        <v>693</v>
      </c>
      <c r="AT230" s="583"/>
      <c r="AU230" s="583"/>
      <c r="AV230" s="583"/>
      <c r="AW230" s="583"/>
    </row>
    <row r="231" spans="1:44" ht="12.75">
      <c r="A231" s="606" t="s">
        <v>225</v>
      </c>
      <c r="B231" s="606"/>
      <c r="C231" s="606"/>
      <c r="D231" s="606"/>
      <c r="E231" s="606"/>
      <c r="F231" s="606"/>
      <c r="G231" s="606"/>
      <c r="H231" s="606"/>
      <c r="I231" s="606"/>
      <c r="J231" s="606"/>
      <c r="K231" s="606"/>
      <c r="L231" s="606"/>
      <c r="M231" s="606"/>
      <c r="N231" s="606"/>
      <c r="O231" s="606"/>
      <c r="P231" s="606"/>
      <c r="Q231" s="606"/>
      <c r="R231" s="240"/>
      <c r="T231" s="241"/>
      <c r="Z231" s="241"/>
      <c r="AF231" s="241"/>
      <c r="AL231" s="241"/>
      <c r="AR231" s="241"/>
    </row>
    <row r="232" spans="1:49" ht="12.75">
      <c r="A232" s="230"/>
      <c r="B232" s="605" t="s">
        <v>226</v>
      </c>
      <c r="C232" s="605"/>
      <c r="D232" s="605"/>
      <c r="E232" s="605"/>
      <c r="F232" s="605"/>
      <c r="G232" s="605"/>
      <c r="H232" s="605"/>
      <c r="I232" s="605"/>
      <c r="J232" s="605"/>
      <c r="K232" s="605"/>
      <c r="L232" s="605"/>
      <c r="M232" s="605"/>
      <c r="N232" s="605"/>
      <c r="O232" s="605"/>
      <c r="P232" s="605"/>
      <c r="Q232" s="605"/>
      <c r="R232" s="248">
        <v>131</v>
      </c>
      <c r="S232" s="237"/>
      <c r="T232" s="238"/>
      <c r="U232" s="566" t="s">
        <v>693</v>
      </c>
      <c r="V232" s="566"/>
      <c r="W232" s="566"/>
      <c r="X232" s="566"/>
      <c r="Y232" s="566"/>
      <c r="Z232" s="566"/>
      <c r="AA232" s="607" t="s">
        <v>203</v>
      </c>
      <c r="AB232" s="607"/>
      <c r="AC232" s="607"/>
      <c r="AD232" s="607"/>
      <c r="AE232" s="607"/>
      <c r="AF232" s="607"/>
      <c r="AG232" s="607" t="s">
        <v>203</v>
      </c>
      <c r="AH232" s="607"/>
      <c r="AI232" s="607"/>
      <c r="AJ232" s="607"/>
      <c r="AK232" s="607"/>
      <c r="AL232" s="607"/>
      <c r="AM232" s="607" t="s">
        <v>203</v>
      </c>
      <c r="AN232" s="607"/>
      <c r="AO232" s="607"/>
      <c r="AP232" s="607"/>
      <c r="AQ232" s="607"/>
      <c r="AR232" s="607"/>
      <c r="AS232" s="567" t="s">
        <v>693</v>
      </c>
      <c r="AT232" s="567"/>
      <c r="AU232" s="567"/>
      <c r="AV232" s="567"/>
      <c r="AW232" s="567"/>
    </row>
    <row r="233" spans="1:49" ht="12.75">
      <c r="A233" s="230"/>
      <c r="B233" s="605" t="s">
        <v>227</v>
      </c>
      <c r="C233" s="605"/>
      <c r="D233" s="605"/>
      <c r="E233" s="605"/>
      <c r="F233" s="605"/>
      <c r="G233" s="605"/>
      <c r="H233" s="605"/>
      <c r="I233" s="605"/>
      <c r="J233" s="605"/>
      <c r="K233" s="605"/>
      <c r="L233" s="605"/>
      <c r="M233" s="605"/>
      <c r="N233" s="605"/>
      <c r="O233" s="605"/>
      <c r="P233" s="605"/>
      <c r="Q233" s="605"/>
      <c r="R233" s="243">
        <v>132</v>
      </c>
      <c r="S233" s="237"/>
      <c r="T233" s="238"/>
      <c r="U233" s="566" t="s">
        <v>693</v>
      </c>
      <c r="V233" s="566"/>
      <c r="W233" s="566"/>
      <c r="X233" s="566"/>
      <c r="Y233" s="566"/>
      <c r="Z233" s="566"/>
      <c r="AA233" s="602" t="s">
        <v>203</v>
      </c>
      <c r="AB233" s="602"/>
      <c r="AC233" s="602"/>
      <c r="AD233" s="602"/>
      <c r="AE233" s="602"/>
      <c r="AF233" s="602"/>
      <c r="AG233" s="602" t="s">
        <v>203</v>
      </c>
      <c r="AH233" s="602"/>
      <c r="AI233" s="602"/>
      <c r="AJ233" s="602"/>
      <c r="AK233" s="602"/>
      <c r="AL233" s="602"/>
      <c r="AM233" s="607" t="s">
        <v>203</v>
      </c>
      <c r="AN233" s="607"/>
      <c r="AO233" s="607"/>
      <c r="AP233" s="607"/>
      <c r="AQ233" s="607"/>
      <c r="AR233" s="607"/>
      <c r="AS233" s="583" t="s">
        <v>693</v>
      </c>
      <c r="AT233" s="583"/>
      <c r="AU233" s="583"/>
      <c r="AV233" s="583"/>
      <c r="AW233" s="583"/>
    </row>
    <row r="234" spans="1:49" ht="12.75">
      <c r="A234" s="230"/>
      <c r="B234" s="605" t="s">
        <v>224</v>
      </c>
      <c r="C234" s="605"/>
      <c r="D234" s="605"/>
      <c r="E234" s="605"/>
      <c r="F234" s="605"/>
      <c r="G234" s="605"/>
      <c r="H234" s="605"/>
      <c r="I234" s="605"/>
      <c r="J234" s="605"/>
      <c r="K234" s="605"/>
      <c r="L234" s="605"/>
      <c r="M234" s="605"/>
      <c r="N234" s="605"/>
      <c r="O234" s="605"/>
      <c r="P234" s="605"/>
      <c r="Q234" s="605"/>
      <c r="R234" s="243">
        <v>133</v>
      </c>
      <c r="S234" s="237"/>
      <c r="T234" s="238"/>
      <c r="U234" s="566" t="s">
        <v>693</v>
      </c>
      <c r="V234" s="566"/>
      <c r="W234" s="566"/>
      <c r="X234" s="566"/>
      <c r="Y234" s="566"/>
      <c r="Z234" s="566"/>
      <c r="AA234" s="602" t="s">
        <v>203</v>
      </c>
      <c r="AB234" s="602"/>
      <c r="AC234" s="602"/>
      <c r="AD234" s="602"/>
      <c r="AE234" s="602"/>
      <c r="AF234" s="602"/>
      <c r="AG234" s="602" t="s">
        <v>203</v>
      </c>
      <c r="AH234" s="602"/>
      <c r="AI234" s="602"/>
      <c r="AJ234" s="602"/>
      <c r="AK234" s="602"/>
      <c r="AL234" s="602"/>
      <c r="AM234" s="582" t="s">
        <v>693</v>
      </c>
      <c r="AN234" s="582"/>
      <c r="AO234" s="582"/>
      <c r="AP234" s="582"/>
      <c r="AQ234" s="582"/>
      <c r="AR234" s="582"/>
      <c r="AS234" s="583" t="s">
        <v>693</v>
      </c>
      <c r="AT234" s="583"/>
      <c r="AU234" s="583"/>
      <c r="AV234" s="583"/>
      <c r="AW234" s="583"/>
    </row>
    <row r="235" spans="1:49" ht="12.75">
      <c r="A235" s="230"/>
      <c r="B235" s="605"/>
      <c r="C235" s="605"/>
      <c r="D235" s="605"/>
      <c r="E235" s="605"/>
      <c r="F235" s="605"/>
      <c r="G235" s="605"/>
      <c r="H235" s="605"/>
      <c r="I235" s="605"/>
      <c r="J235" s="605"/>
      <c r="K235" s="605"/>
      <c r="L235" s="605"/>
      <c r="M235" s="605"/>
      <c r="N235" s="605"/>
      <c r="O235" s="605"/>
      <c r="P235" s="605"/>
      <c r="Q235" s="605"/>
      <c r="R235" s="248">
        <v>134</v>
      </c>
      <c r="S235" s="237"/>
      <c r="T235" s="238"/>
      <c r="U235" s="566" t="s">
        <v>693</v>
      </c>
      <c r="V235" s="566"/>
      <c r="W235" s="566"/>
      <c r="X235" s="566"/>
      <c r="Y235" s="566"/>
      <c r="Z235" s="566"/>
      <c r="AA235" s="582" t="s">
        <v>693</v>
      </c>
      <c r="AB235" s="582"/>
      <c r="AC235" s="582"/>
      <c r="AD235" s="582"/>
      <c r="AE235" s="582"/>
      <c r="AF235" s="582"/>
      <c r="AG235" s="582" t="s">
        <v>693</v>
      </c>
      <c r="AH235" s="582"/>
      <c r="AI235" s="582"/>
      <c r="AJ235" s="582"/>
      <c r="AK235" s="582"/>
      <c r="AL235" s="582"/>
      <c r="AM235" s="582" t="s">
        <v>693</v>
      </c>
      <c r="AN235" s="582"/>
      <c r="AO235" s="582"/>
      <c r="AP235" s="582"/>
      <c r="AQ235" s="582"/>
      <c r="AR235" s="582"/>
      <c r="AS235" s="583" t="s">
        <v>693</v>
      </c>
      <c r="AT235" s="583"/>
      <c r="AU235" s="583"/>
      <c r="AV235" s="583"/>
      <c r="AW235" s="583"/>
    </row>
    <row r="236" spans="1:49" ht="13.5" thickBot="1">
      <c r="A236" s="594" t="s">
        <v>232</v>
      </c>
      <c r="B236" s="594"/>
      <c r="C236" s="594"/>
      <c r="D236" s="594"/>
      <c r="E236" s="594"/>
      <c r="F236" s="594"/>
      <c r="G236" s="594"/>
      <c r="H236" s="594"/>
      <c r="I236" s="594"/>
      <c r="J236" s="594"/>
      <c r="K236" s="594"/>
      <c r="L236" s="594"/>
      <c r="M236" s="594"/>
      <c r="N236" s="594"/>
      <c r="O236" s="594"/>
      <c r="P236" s="594"/>
      <c r="Q236" s="594"/>
      <c r="R236" s="244">
        <v>140</v>
      </c>
      <c r="S236" s="245"/>
      <c r="T236" s="246"/>
      <c r="U236" s="611">
        <v>3000000</v>
      </c>
      <c r="V236" s="611"/>
      <c r="W236" s="611"/>
      <c r="X236" s="611"/>
      <c r="Y236" s="611"/>
      <c r="Z236" s="611"/>
      <c r="AA236" s="609" t="s">
        <v>693</v>
      </c>
      <c r="AB236" s="609"/>
      <c r="AC236" s="609"/>
      <c r="AD236" s="609"/>
      <c r="AE236" s="609"/>
      <c r="AF236" s="609"/>
      <c r="AG236" s="613">
        <v>150000</v>
      </c>
      <c r="AH236" s="613"/>
      <c r="AI236" s="613"/>
      <c r="AJ236" s="613"/>
      <c r="AK236" s="613"/>
      <c r="AL236" s="613"/>
      <c r="AM236" s="611">
        <v>23089000</v>
      </c>
      <c r="AN236" s="611"/>
      <c r="AO236" s="611"/>
      <c r="AP236" s="611"/>
      <c r="AQ236" s="611"/>
      <c r="AR236" s="611"/>
      <c r="AS236" s="612">
        <v>26239000</v>
      </c>
      <c r="AT236" s="612"/>
      <c r="AU236" s="612"/>
      <c r="AV236" s="612"/>
      <c r="AW236" s="612"/>
    </row>
    <row r="239" spans="1:32" ht="12.75">
      <c r="A239" s="589" t="s">
        <v>233</v>
      </c>
      <c r="B239" s="482"/>
      <c r="C239" s="482"/>
      <c r="D239" s="482"/>
      <c r="E239" s="482"/>
      <c r="F239" s="482"/>
      <c r="G239" s="482"/>
      <c r="H239" s="482"/>
      <c r="I239" s="482"/>
      <c r="J239" s="482"/>
      <c r="K239" s="482"/>
      <c r="L239" s="482"/>
      <c r="M239" s="482"/>
      <c r="N239" s="482"/>
      <c r="O239" s="482"/>
      <c r="P239" s="482"/>
      <c r="Q239" s="482"/>
      <c r="R239" s="482"/>
      <c r="S239" s="482"/>
      <c r="T239" s="482"/>
      <c r="U239" s="482"/>
      <c r="V239" s="482"/>
      <c r="W239" s="482"/>
      <c r="X239" s="482"/>
      <c r="Y239" s="482"/>
      <c r="Z239" s="482"/>
      <c r="AA239" s="482"/>
      <c r="AB239" s="482"/>
      <c r="AC239" s="482"/>
      <c r="AD239" s="482"/>
      <c r="AE239" s="482"/>
      <c r="AF239" s="482"/>
    </row>
    <row r="241" spans="1:44" ht="12.75">
      <c r="A241" s="198" t="s">
        <v>149</v>
      </c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2"/>
      <c r="U241" s="591" t="s">
        <v>234</v>
      </c>
      <c r="V241" s="591"/>
      <c r="W241" s="591"/>
      <c r="X241" s="591"/>
      <c r="Y241" s="591"/>
      <c r="Z241" s="591"/>
      <c r="AA241" s="592" t="s">
        <v>235</v>
      </c>
      <c r="AB241" s="592"/>
      <c r="AC241" s="592"/>
      <c r="AD241" s="592"/>
      <c r="AE241" s="592"/>
      <c r="AF241" s="592"/>
      <c r="AG241" s="591" t="s">
        <v>236</v>
      </c>
      <c r="AH241" s="591"/>
      <c r="AI241" s="591"/>
      <c r="AJ241" s="591"/>
      <c r="AK241" s="591"/>
      <c r="AL241" s="591"/>
      <c r="AM241" s="592" t="s">
        <v>234</v>
      </c>
      <c r="AN241" s="592"/>
      <c r="AO241" s="592"/>
      <c r="AP241" s="592"/>
      <c r="AQ241" s="592"/>
      <c r="AR241" s="592"/>
    </row>
    <row r="242" spans="1:44" ht="12.75">
      <c r="A242" s="198" t="s">
        <v>152</v>
      </c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2"/>
      <c r="R242" s="198" t="s">
        <v>153</v>
      </c>
      <c r="S242" s="171"/>
      <c r="T242" s="172"/>
      <c r="U242" s="591"/>
      <c r="V242" s="591"/>
      <c r="W242" s="591"/>
      <c r="X242" s="591"/>
      <c r="Y242" s="591"/>
      <c r="Z242" s="591"/>
      <c r="AA242" s="592"/>
      <c r="AB242" s="592"/>
      <c r="AC242" s="592"/>
      <c r="AD242" s="592"/>
      <c r="AE242" s="592"/>
      <c r="AF242" s="592"/>
      <c r="AG242" s="591"/>
      <c r="AH242" s="591"/>
      <c r="AI242" s="591"/>
      <c r="AJ242" s="591"/>
      <c r="AK242" s="591"/>
      <c r="AL242" s="591"/>
      <c r="AM242" s="592"/>
      <c r="AN242" s="592"/>
      <c r="AO242" s="592"/>
      <c r="AP242" s="592"/>
      <c r="AQ242" s="592"/>
      <c r="AR242" s="592"/>
    </row>
    <row r="243" spans="1:44" ht="13.5" thickBot="1">
      <c r="A243" s="146">
        <v>1</v>
      </c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8"/>
      <c r="R243" s="146">
        <v>2</v>
      </c>
      <c r="S243" s="147"/>
      <c r="T243" s="148"/>
      <c r="U243" s="146">
        <v>3</v>
      </c>
      <c r="V243" s="147"/>
      <c r="W243" s="147"/>
      <c r="X243" s="147"/>
      <c r="Y243" s="147"/>
      <c r="Z243" s="148"/>
      <c r="AA243" s="146">
        <v>4</v>
      </c>
      <c r="AB243" s="147"/>
      <c r="AC243" s="147"/>
      <c r="AD243" s="147"/>
      <c r="AE243" s="147"/>
      <c r="AF243" s="148"/>
      <c r="AG243" s="146">
        <v>5</v>
      </c>
      <c r="AH243" s="147"/>
      <c r="AI243" s="147"/>
      <c r="AJ243" s="147"/>
      <c r="AK243" s="147"/>
      <c r="AL243" s="148"/>
      <c r="AM243" s="146">
        <v>6</v>
      </c>
      <c r="AN243" s="147"/>
      <c r="AO243" s="147"/>
      <c r="AP243" s="147"/>
      <c r="AQ243" s="147"/>
      <c r="AR243" s="148"/>
    </row>
    <row r="244" spans="1:44" ht="24">
      <c r="A244" s="249" t="s">
        <v>237</v>
      </c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47"/>
      <c r="S244" s="193"/>
      <c r="T244" s="193"/>
      <c r="U244" s="251"/>
      <c r="V244" s="193"/>
      <c r="W244" s="193"/>
      <c r="X244" s="193"/>
      <c r="Y244" s="193"/>
      <c r="Z244" s="205"/>
      <c r="AA244" s="193"/>
      <c r="AB244" s="193"/>
      <c r="AC244" s="193"/>
      <c r="AD244" s="193"/>
      <c r="AE244" s="193"/>
      <c r="AF244" s="205"/>
      <c r="AG244" s="193"/>
      <c r="AH244" s="193"/>
      <c r="AI244" s="193"/>
      <c r="AJ244" s="193"/>
      <c r="AK244" s="193"/>
      <c r="AL244" s="205"/>
      <c r="AM244" s="193"/>
      <c r="AN244" s="193"/>
      <c r="AO244" s="193"/>
      <c r="AP244" s="193"/>
      <c r="AQ244" s="193"/>
      <c r="AR244" s="206"/>
    </row>
    <row r="245" spans="1:44" ht="12.75">
      <c r="A245" s="614"/>
      <c r="B245" s="614"/>
      <c r="C245" s="614"/>
      <c r="D245" s="614"/>
      <c r="E245" s="614"/>
      <c r="F245" s="614"/>
      <c r="G245" s="614"/>
      <c r="H245" s="614"/>
      <c r="I245" s="614"/>
      <c r="J245" s="614"/>
      <c r="K245" s="614"/>
      <c r="L245" s="614"/>
      <c r="M245" s="614"/>
      <c r="N245" s="614"/>
      <c r="O245" s="614"/>
      <c r="P245" s="614"/>
      <c r="Q245" s="614"/>
      <c r="R245" s="615">
        <v>151</v>
      </c>
      <c r="S245" s="615"/>
      <c r="T245" s="615"/>
      <c r="U245" s="616" t="s">
        <v>693</v>
      </c>
      <c r="V245" s="616"/>
      <c r="W245" s="616"/>
      <c r="X245" s="616"/>
      <c r="Y245" s="616"/>
      <c r="Z245" s="616"/>
      <c r="AA245" s="616" t="s">
        <v>693</v>
      </c>
      <c r="AB245" s="616"/>
      <c r="AC245" s="616"/>
      <c r="AD245" s="616"/>
      <c r="AE245" s="616"/>
      <c r="AF245" s="616"/>
      <c r="AG245" s="616" t="s">
        <v>693</v>
      </c>
      <c r="AH245" s="616"/>
      <c r="AI245" s="616"/>
      <c r="AJ245" s="616"/>
      <c r="AK245" s="616"/>
      <c r="AL245" s="616"/>
      <c r="AM245" s="617" t="s">
        <v>693</v>
      </c>
      <c r="AN245" s="617"/>
      <c r="AO245" s="617"/>
      <c r="AP245" s="617"/>
      <c r="AQ245" s="617"/>
      <c r="AR245" s="617"/>
    </row>
    <row r="246" spans="1:44" ht="12.75">
      <c r="A246" s="618" t="s">
        <v>238</v>
      </c>
      <c r="B246" s="619"/>
      <c r="C246" s="619"/>
      <c r="D246" s="619"/>
      <c r="E246" s="619"/>
      <c r="F246" s="619"/>
      <c r="G246" s="619"/>
      <c r="H246" s="619"/>
      <c r="I246" s="619"/>
      <c r="J246" s="619"/>
      <c r="K246" s="619"/>
      <c r="L246" s="619"/>
      <c r="M246" s="619"/>
      <c r="N246" s="619"/>
      <c r="O246" s="619"/>
      <c r="P246" s="619"/>
      <c r="R246" s="615"/>
      <c r="S246" s="615"/>
      <c r="T246" s="615"/>
      <c r="U246" s="616"/>
      <c r="V246" s="616"/>
      <c r="W246" s="616"/>
      <c r="X246" s="616"/>
      <c r="Y246" s="616"/>
      <c r="Z246" s="616"/>
      <c r="AA246" s="616"/>
      <c r="AB246" s="616"/>
      <c r="AC246" s="616"/>
      <c r="AD246" s="616"/>
      <c r="AE246" s="616"/>
      <c r="AF246" s="616"/>
      <c r="AG246" s="616"/>
      <c r="AH246" s="616"/>
      <c r="AI246" s="616"/>
      <c r="AJ246" s="616"/>
      <c r="AK246" s="616"/>
      <c r="AL246" s="616"/>
      <c r="AM246" s="617"/>
      <c r="AN246" s="617"/>
      <c r="AO246" s="617"/>
      <c r="AP246" s="617"/>
      <c r="AQ246" s="617"/>
      <c r="AR246" s="617"/>
    </row>
    <row r="247" spans="1:44" ht="12.75">
      <c r="A247" s="620" t="s">
        <v>239</v>
      </c>
      <c r="B247" s="620"/>
      <c r="C247" s="620"/>
      <c r="D247" s="620"/>
      <c r="E247" s="620"/>
      <c r="F247" s="620"/>
      <c r="G247" s="620"/>
      <c r="H247" s="620"/>
      <c r="I247" s="620"/>
      <c r="J247" s="620"/>
      <c r="K247" s="620"/>
      <c r="L247" s="620"/>
      <c r="M247" s="620"/>
      <c r="N247" s="620"/>
      <c r="O247" s="620"/>
      <c r="P247" s="620"/>
      <c r="Q247" s="620"/>
      <c r="R247" s="615"/>
      <c r="S247" s="615"/>
      <c r="T247" s="615"/>
      <c r="U247" s="616"/>
      <c r="V247" s="616"/>
      <c r="W247" s="616"/>
      <c r="X247" s="616"/>
      <c r="Y247" s="616"/>
      <c r="Z247" s="616"/>
      <c r="AA247" s="616"/>
      <c r="AB247" s="616"/>
      <c r="AC247" s="616"/>
      <c r="AD247" s="616"/>
      <c r="AE247" s="616"/>
      <c r="AF247" s="616"/>
      <c r="AG247" s="616"/>
      <c r="AH247" s="616"/>
      <c r="AI247" s="616"/>
      <c r="AJ247" s="616"/>
      <c r="AK247" s="616"/>
      <c r="AL247" s="616"/>
      <c r="AM247" s="617"/>
      <c r="AN247" s="617"/>
      <c r="AO247" s="617"/>
      <c r="AP247" s="617"/>
      <c r="AQ247" s="617"/>
      <c r="AR247" s="617"/>
    </row>
    <row r="248" spans="1:44" ht="12.75">
      <c r="A248" s="594" t="s">
        <v>240</v>
      </c>
      <c r="B248" s="594"/>
      <c r="C248" s="594"/>
      <c r="D248" s="594"/>
      <c r="E248" s="594"/>
      <c r="F248" s="594"/>
      <c r="G248" s="594"/>
      <c r="H248" s="594"/>
      <c r="I248" s="594"/>
      <c r="J248" s="594"/>
      <c r="K248" s="594"/>
      <c r="L248" s="594"/>
      <c r="M248" s="594"/>
      <c r="N248" s="594"/>
      <c r="O248" s="594"/>
      <c r="P248" s="594"/>
      <c r="Q248" s="594"/>
      <c r="R248" s="243">
        <v>152</v>
      </c>
      <c r="S248" s="237"/>
      <c r="T248" s="238"/>
      <c r="U248" s="582" t="s">
        <v>693</v>
      </c>
      <c r="V248" s="582"/>
      <c r="W248" s="582"/>
      <c r="X248" s="582"/>
      <c r="Y248" s="582"/>
      <c r="Z248" s="582"/>
      <c r="AA248" s="582" t="s">
        <v>693</v>
      </c>
      <c r="AB248" s="582"/>
      <c r="AC248" s="582"/>
      <c r="AD248" s="582"/>
      <c r="AE248" s="582"/>
      <c r="AF248" s="582"/>
      <c r="AG248" s="582" t="s">
        <v>693</v>
      </c>
      <c r="AH248" s="582"/>
      <c r="AI248" s="582"/>
      <c r="AJ248" s="582"/>
      <c r="AK248" s="582"/>
      <c r="AL248" s="582"/>
      <c r="AM248" s="583" t="s">
        <v>693</v>
      </c>
      <c r="AN248" s="583"/>
      <c r="AO248" s="583"/>
      <c r="AP248" s="583"/>
      <c r="AQ248" s="583"/>
      <c r="AR248" s="583"/>
    </row>
    <row r="249" spans="1:44" ht="24">
      <c r="A249" s="249" t="s">
        <v>241</v>
      </c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40"/>
      <c r="T249" s="241"/>
      <c r="Z249" s="241"/>
      <c r="AF249" s="241"/>
      <c r="AL249" s="241"/>
      <c r="AR249" s="242"/>
    </row>
    <row r="250" spans="1:44" ht="12.75">
      <c r="A250" s="614" t="s">
        <v>242</v>
      </c>
      <c r="B250" s="614"/>
      <c r="C250" s="614"/>
      <c r="D250" s="614"/>
      <c r="E250" s="614"/>
      <c r="F250" s="614"/>
      <c r="G250" s="614"/>
      <c r="H250" s="614"/>
      <c r="I250" s="614"/>
      <c r="J250" s="614"/>
      <c r="K250" s="614"/>
      <c r="L250" s="614"/>
      <c r="M250" s="614"/>
      <c r="N250" s="614"/>
      <c r="O250" s="614"/>
      <c r="P250" s="614"/>
      <c r="Q250" s="614"/>
      <c r="R250" s="615">
        <v>161</v>
      </c>
      <c r="S250" s="615"/>
      <c r="T250" s="615"/>
      <c r="U250" s="616" t="s">
        <v>693</v>
      </c>
      <c r="V250" s="616"/>
      <c r="W250" s="616"/>
      <c r="X250" s="616"/>
      <c r="Y250" s="616"/>
      <c r="Z250" s="616"/>
      <c r="AA250" s="621">
        <v>150000</v>
      </c>
      <c r="AB250" s="621"/>
      <c r="AC250" s="621"/>
      <c r="AD250" s="621"/>
      <c r="AE250" s="621"/>
      <c r="AF250" s="621"/>
      <c r="AG250" s="616" t="s">
        <v>693</v>
      </c>
      <c r="AH250" s="616"/>
      <c r="AI250" s="616"/>
      <c r="AJ250" s="616"/>
      <c r="AK250" s="616"/>
      <c r="AL250" s="616"/>
      <c r="AM250" s="622">
        <v>150000</v>
      </c>
      <c r="AN250" s="622"/>
      <c r="AO250" s="622"/>
      <c r="AP250" s="622"/>
      <c r="AQ250" s="622"/>
      <c r="AR250" s="622"/>
    </row>
    <row r="251" spans="1:44" ht="12.75">
      <c r="A251" s="618" t="s">
        <v>238</v>
      </c>
      <c r="B251" s="619"/>
      <c r="C251" s="619"/>
      <c r="D251" s="619"/>
      <c r="E251" s="619"/>
      <c r="F251" s="619"/>
      <c r="G251" s="619"/>
      <c r="H251" s="619"/>
      <c r="I251" s="619"/>
      <c r="J251" s="619"/>
      <c r="K251" s="619"/>
      <c r="L251" s="619"/>
      <c r="M251" s="619"/>
      <c r="N251" s="619"/>
      <c r="O251" s="619"/>
      <c r="P251" s="619"/>
      <c r="R251" s="615"/>
      <c r="S251" s="615"/>
      <c r="T251" s="615"/>
      <c r="U251" s="616"/>
      <c r="V251" s="616"/>
      <c r="W251" s="616"/>
      <c r="X251" s="616"/>
      <c r="Y251" s="616"/>
      <c r="Z251" s="616"/>
      <c r="AA251" s="621"/>
      <c r="AB251" s="621"/>
      <c r="AC251" s="621"/>
      <c r="AD251" s="621"/>
      <c r="AE251" s="621"/>
      <c r="AF251" s="621"/>
      <c r="AG251" s="616"/>
      <c r="AH251" s="616"/>
      <c r="AI251" s="616"/>
      <c r="AJ251" s="616"/>
      <c r="AK251" s="616"/>
      <c r="AL251" s="616"/>
      <c r="AM251" s="622"/>
      <c r="AN251" s="622"/>
      <c r="AO251" s="622"/>
      <c r="AP251" s="622"/>
      <c r="AQ251" s="622"/>
      <c r="AR251" s="622"/>
    </row>
    <row r="252" spans="1:44" ht="12.75">
      <c r="A252" s="620" t="s">
        <v>239</v>
      </c>
      <c r="B252" s="620"/>
      <c r="C252" s="620"/>
      <c r="D252" s="620"/>
      <c r="E252" s="620"/>
      <c r="F252" s="620"/>
      <c r="G252" s="620"/>
      <c r="H252" s="620"/>
      <c r="I252" s="620"/>
      <c r="J252" s="620"/>
      <c r="K252" s="620"/>
      <c r="L252" s="620"/>
      <c r="M252" s="620"/>
      <c r="N252" s="620"/>
      <c r="O252" s="620"/>
      <c r="P252" s="620"/>
      <c r="Q252" s="620"/>
      <c r="R252" s="615"/>
      <c r="S252" s="615"/>
      <c r="T252" s="615"/>
      <c r="U252" s="616"/>
      <c r="V252" s="616"/>
      <c r="W252" s="616"/>
      <c r="X252" s="616"/>
      <c r="Y252" s="616"/>
      <c r="Z252" s="616"/>
      <c r="AA252" s="621"/>
      <c r="AB252" s="621"/>
      <c r="AC252" s="621"/>
      <c r="AD252" s="621"/>
      <c r="AE252" s="621"/>
      <c r="AF252" s="621"/>
      <c r="AG252" s="616"/>
      <c r="AH252" s="616"/>
      <c r="AI252" s="616"/>
      <c r="AJ252" s="616"/>
      <c r="AK252" s="616"/>
      <c r="AL252" s="616"/>
      <c r="AM252" s="622"/>
      <c r="AN252" s="622"/>
      <c r="AO252" s="622"/>
      <c r="AP252" s="622"/>
      <c r="AQ252" s="622"/>
      <c r="AR252" s="622"/>
    </row>
    <row r="253" spans="1:44" ht="12.75">
      <c r="A253" s="594" t="s">
        <v>240</v>
      </c>
      <c r="B253" s="594"/>
      <c r="C253" s="594"/>
      <c r="D253" s="594"/>
      <c r="E253" s="594"/>
      <c r="F253" s="594"/>
      <c r="G253" s="594"/>
      <c r="H253" s="594"/>
      <c r="I253" s="594"/>
      <c r="J253" s="594"/>
      <c r="K253" s="594"/>
      <c r="L253" s="594"/>
      <c r="M253" s="594"/>
      <c r="N253" s="594"/>
      <c r="O253" s="594"/>
      <c r="P253" s="594"/>
      <c r="Q253" s="594"/>
      <c r="R253" s="243">
        <v>162</v>
      </c>
      <c r="S253" s="237"/>
      <c r="T253" s="238"/>
      <c r="U253" s="584">
        <v>150000</v>
      </c>
      <c r="V253" s="584"/>
      <c r="W253" s="584"/>
      <c r="X253" s="584"/>
      <c r="Y253" s="584"/>
      <c r="Z253" s="584"/>
      <c r="AA253" s="582" t="s">
        <v>693</v>
      </c>
      <c r="AB253" s="582"/>
      <c r="AC253" s="582"/>
      <c r="AD253" s="582"/>
      <c r="AE253" s="582"/>
      <c r="AF253" s="582"/>
      <c r="AG253" s="582" t="s">
        <v>693</v>
      </c>
      <c r="AH253" s="582"/>
      <c r="AI253" s="582"/>
      <c r="AJ253" s="582"/>
      <c r="AK253" s="582"/>
      <c r="AL253" s="582"/>
      <c r="AM253" s="581">
        <v>150000</v>
      </c>
      <c r="AN253" s="581"/>
      <c r="AO253" s="581"/>
      <c r="AP253" s="581"/>
      <c r="AQ253" s="581"/>
      <c r="AR253" s="581"/>
    </row>
    <row r="254" spans="1:44" ht="12.75">
      <c r="A254" s="249" t="s">
        <v>243</v>
      </c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40"/>
      <c r="T254" s="241"/>
      <c r="Z254" s="241"/>
      <c r="AF254" s="241"/>
      <c r="AL254" s="241"/>
      <c r="AR254" s="242"/>
    </row>
    <row r="255" spans="1:44" ht="12.75">
      <c r="A255" s="614"/>
      <c r="B255" s="614"/>
      <c r="C255" s="614"/>
      <c r="D255" s="614"/>
      <c r="E255" s="614"/>
      <c r="F255" s="614"/>
      <c r="G255" s="614"/>
      <c r="H255" s="614"/>
      <c r="I255" s="614"/>
      <c r="J255" s="614"/>
      <c r="K255" s="614"/>
      <c r="L255" s="614"/>
      <c r="M255" s="614"/>
      <c r="N255" s="614"/>
      <c r="O255" s="614"/>
      <c r="P255" s="614"/>
      <c r="Q255" s="614"/>
      <c r="R255" s="615">
        <v>171</v>
      </c>
      <c r="S255" s="615"/>
      <c r="T255" s="615"/>
      <c r="U255" s="616" t="s">
        <v>693</v>
      </c>
      <c r="V255" s="616"/>
      <c r="W255" s="616"/>
      <c r="X255" s="616"/>
      <c r="Y255" s="616"/>
      <c r="Z255" s="616"/>
      <c r="AA255" s="616" t="s">
        <v>693</v>
      </c>
      <c r="AB255" s="616"/>
      <c r="AC255" s="616"/>
      <c r="AD255" s="616"/>
      <c r="AE255" s="616"/>
      <c r="AF255" s="616"/>
      <c r="AG255" s="616" t="s">
        <v>693</v>
      </c>
      <c r="AH255" s="616"/>
      <c r="AI255" s="616"/>
      <c r="AJ255" s="616"/>
      <c r="AK255" s="616"/>
      <c r="AL255" s="616"/>
      <c r="AM255" s="617" t="s">
        <v>693</v>
      </c>
      <c r="AN255" s="617"/>
      <c r="AO255" s="617"/>
      <c r="AP255" s="617"/>
      <c r="AQ255" s="617"/>
      <c r="AR255" s="617"/>
    </row>
    <row r="256" spans="1:44" ht="12.75">
      <c r="A256" s="618" t="s">
        <v>238</v>
      </c>
      <c r="B256" s="619"/>
      <c r="C256" s="619"/>
      <c r="D256" s="619"/>
      <c r="E256" s="619"/>
      <c r="F256" s="619"/>
      <c r="G256" s="619"/>
      <c r="H256" s="619"/>
      <c r="I256" s="619"/>
      <c r="J256" s="619"/>
      <c r="K256" s="619"/>
      <c r="L256" s="619"/>
      <c r="M256" s="619"/>
      <c r="N256" s="619"/>
      <c r="O256" s="619"/>
      <c r="P256" s="619"/>
      <c r="R256" s="615"/>
      <c r="S256" s="615"/>
      <c r="T256" s="615"/>
      <c r="U256" s="616"/>
      <c r="V256" s="616"/>
      <c r="W256" s="616"/>
      <c r="X256" s="616"/>
      <c r="Y256" s="616"/>
      <c r="Z256" s="616"/>
      <c r="AA256" s="616"/>
      <c r="AB256" s="616"/>
      <c r="AC256" s="616"/>
      <c r="AD256" s="616"/>
      <c r="AE256" s="616"/>
      <c r="AF256" s="616"/>
      <c r="AG256" s="616"/>
      <c r="AH256" s="616"/>
      <c r="AI256" s="616"/>
      <c r="AJ256" s="616"/>
      <c r="AK256" s="616"/>
      <c r="AL256" s="616"/>
      <c r="AM256" s="617"/>
      <c r="AN256" s="617"/>
      <c r="AO256" s="617"/>
      <c r="AP256" s="617"/>
      <c r="AQ256" s="617"/>
      <c r="AR256" s="617"/>
    </row>
    <row r="257" spans="1:44" ht="12.75">
      <c r="A257" s="620" t="s">
        <v>239</v>
      </c>
      <c r="B257" s="620"/>
      <c r="C257" s="620"/>
      <c r="D257" s="620"/>
      <c r="E257" s="620"/>
      <c r="F257" s="620"/>
      <c r="G257" s="620"/>
      <c r="H257" s="620"/>
      <c r="I257" s="620"/>
      <c r="J257" s="620"/>
      <c r="K257" s="620"/>
      <c r="L257" s="620"/>
      <c r="M257" s="620"/>
      <c r="N257" s="620"/>
      <c r="O257" s="620"/>
      <c r="P257" s="620"/>
      <c r="Q257" s="620"/>
      <c r="R257" s="615"/>
      <c r="S257" s="615"/>
      <c r="T257" s="615"/>
      <c r="U257" s="616"/>
      <c r="V257" s="616"/>
      <c r="W257" s="616"/>
      <c r="X257" s="616"/>
      <c r="Y257" s="616"/>
      <c r="Z257" s="616"/>
      <c r="AA257" s="616"/>
      <c r="AB257" s="616"/>
      <c r="AC257" s="616"/>
      <c r="AD257" s="616"/>
      <c r="AE257" s="616"/>
      <c r="AF257" s="616"/>
      <c r="AG257" s="616"/>
      <c r="AH257" s="616"/>
      <c r="AI257" s="616"/>
      <c r="AJ257" s="616"/>
      <c r="AK257" s="616"/>
      <c r="AL257" s="616"/>
      <c r="AM257" s="617"/>
      <c r="AN257" s="617"/>
      <c r="AO257" s="617"/>
      <c r="AP257" s="617"/>
      <c r="AQ257" s="617"/>
      <c r="AR257" s="617"/>
    </row>
    <row r="258" spans="1:44" ht="12.75">
      <c r="A258" s="594" t="s">
        <v>240</v>
      </c>
      <c r="B258" s="594"/>
      <c r="C258" s="594"/>
      <c r="D258" s="594"/>
      <c r="E258" s="594"/>
      <c r="F258" s="594"/>
      <c r="G258" s="594"/>
      <c r="H258" s="594"/>
      <c r="I258" s="594"/>
      <c r="J258" s="594"/>
      <c r="K258" s="594"/>
      <c r="L258" s="594"/>
      <c r="M258" s="594"/>
      <c r="N258" s="594"/>
      <c r="O258" s="594"/>
      <c r="P258" s="594"/>
      <c r="Q258" s="594"/>
      <c r="R258" s="243">
        <v>172</v>
      </c>
      <c r="S258" s="237"/>
      <c r="T258" s="238"/>
      <c r="U258" s="582" t="s">
        <v>693</v>
      </c>
      <c r="V258" s="582"/>
      <c r="W258" s="582"/>
      <c r="X258" s="582"/>
      <c r="Y258" s="582"/>
      <c r="Z258" s="582"/>
      <c r="AA258" s="582" t="s">
        <v>693</v>
      </c>
      <c r="AB258" s="582"/>
      <c r="AC258" s="582"/>
      <c r="AD258" s="582"/>
      <c r="AE258" s="582"/>
      <c r="AF258" s="582"/>
      <c r="AG258" s="582" t="s">
        <v>693</v>
      </c>
      <c r="AH258" s="582"/>
      <c r="AI258" s="582"/>
      <c r="AJ258" s="582"/>
      <c r="AK258" s="582"/>
      <c r="AL258" s="582"/>
      <c r="AM258" s="583" t="s">
        <v>693</v>
      </c>
      <c r="AN258" s="583"/>
      <c r="AO258" s="583"/>
      <c r="AP258" s="583"/>
      <c r="AQ258" s="583"/>
      <c r="AR258" s="583"/>
    </row>
    <row r="259" spans="1:44" ht="12.75">
      <c r="A259" s="249" t="s">
        <v>244</v>
      </c>
      <c r="B259" s="250"/>
      <c r="C259" s="250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40"/>
      <c r="T259" s="241"/>
      <c r="Z259" s="241"/>
      <c r="AF259" s="241"/>
      <c r="AL259" s="241"/>
      <c r="AR259" s="242"/>
    </row>
    <row r="260" spans="1:44" ht="12.75">
      <c r="A260" s="614" t="s">
        <v>245</v>
      </c>
      <c r="B260" s="614"/>
      <c r="C260" s="614"/>
      <c r="D260" s="614"/>
      <c r="E260" s="614"/>
      <c r="F260" s="614"/>
      <c r="G260" s="614"/>
      <c r="H260" s="614"/>
      <c r="I260" s="614"/>
      <c r="J260" s="614"/>
      <c r="K260" s="614"/>
      <c r="L260" s="614"/>
      <c r="M260" s="614"/>
      <c r="N260" s="614"/>
      <c r="O260" s="614"/>
      <c r="P260" s="614"/>
      <c r="Q260" s="614"/>
      <c r="R260" s="615">
        <v>181</v>
      </c>
      <c r="S260" s="615"/>
      <c r="T260" s="615"/>
      <c r="U260" s="621">
        <v>20000</v>
      </c>
      <c r="V260" s="621"/>
      <c r="W260" s="621"/>
      <c r="X260" s="621"/>
      <c r="Y260" s="621"/>
      <c r="Z260" s="621"/>
      <c r="AA260" s="616" t="s">
        <v>693</v>
      </c>
      <c r="AB260" s="616"/>
      <c r="AC260" s="616"/>
      <c r="AD260" s="616"/>
      <c r="AE260" s="616"/>
      <c r="AF260" s="616"/>
      <c r="AG260" s="616" t="s">
        <v>693</v>
      </c>
      <c r="AH260" s="616"/>
      <c r="AI260" s="616"/>
      <c r="AJ260" s="616"/>
      <c r="AK260" s="616"/>
      <c r="AL260" s="616"/>
      <c r="AM260" s="622">
        <v>20000</v>
      </c>
      <c r="AN260" s="622"/>
      <c r="AO260" s="622"/>
      <c r="AP260" s="622"/>
      <c r="AQ260" s="622"/>
      <c r="AR260" s="622"/>
    </row>
    <row r="261" spans="1:44" ht="12.75">
      <c r="A261" s="618" t="s">
        <v>238</v>
      </c>
      <c r="B261" s="619"/>
      <c r="C261" s="619"/>
      <c r="D261" s="619"/>
      <c r="E261" s="619"/>
      <c r="F261" s="619"/>
      <c r="G261" s="619"/>
      <c r="H261" s="619"/>
      <c r="I261" s="619"/>
      <c r="J261" s="619"/>
      <c r="K261" s="619"/>
      <c r="L261" s="619"/>
      <c r="M261" s="619"/>
      <c r="N261" s="619"/>
      <c r="O261" s="619"/>
      <c r="P261" s="619"/>
      <c r="R261" s="615"/>
      <c r="S261" s="615"/>
      <c r="T261" s="615"/>
      <c r="U261" s="621"/>
      <c r="V261" s="621"/>
      <c r="W261" s="621"/>
      <c r="X261" s="621"/>
      <c r="Y261" s="621"/>
      <c r="Z261" s="621"/>
      <c r="AA261" s="616"/>
      <c r="AB261" s="616"/>
      <c r="AC261" s="616"/>
      <c r="AD261" s="616"/>
      <c r="AE261" s="616"/>
      <c r="AF261" s="616"/>
      <c r="AG261" s="616"/>
      <c r="AH261" s="616"/>
      <c r="AI261" s="616"/>
      <c r="AJ261" s="616"/>
      <c r="AK261" s="616"/>
      <c r="AL261" s="616"/>
      <c r="AM261" s="622"/>
      <c r="AN261" s="622"/>
      <c r="AO261" s="622"/>
      <c r="AP261" s="622"/>
      <c r="AQ261" s="622"/>
      <c r="AR261" s="622"/>
    </row>
    <row r="262" spans="1:44" ht="12.75">
      <c r="A262" s="620" t="s">
        <v>239</v>
      </c>
      <c r="B262" s="620"/>
      <c r="C262" s="620"/>
      <c r="D262" s="620"/>
      <c r="E262" s="620"/>
      <c r="F262" s="620"/>
      <c r="G262" s="620"/>
      <c r="H262" s="620"/>
      <c r="I262" s="620"/>
      <c r="J262" s="620"/>
      <c r="K262" s="620"/>
      <c r="L262" s="620"/>
      <c r="M262" s="620"/>
      <c r="N262" s="620"/>
      <c r="O262" s="620"/>
      <c r="P262" s="620"/>
      <c r="Q262" s="620"/>
      <c r="R262" s="615"/>
      <c r="S262" s="615"/>
      <c r="T262" s="615"/>
      <c r="U262" s="621"/>
      <c r="V262" s="621"/>
      <c r="W262" s="621"/>
      <c r="X262" s="621"/>
      <c r="Y262" s="621"/>
      <c r="Z262" s="621"/>
      <c r="AA262" s="616"/>
      <c r="AB262" s="616"/>
      <c r="AC262" s="616"/>
      <c r="AD262" s="616"/>
      <c r="AE262" s="616"/>
      <c r="AF262" s="616"/>
      <c r="AG262" s="616"/>
      <c r="AH262" s="616"/>
      <c r="AI262" s="616"/>
      <c r="AJ262" s="616"/>
      <c r="AK262" s="616"/>
      <c r="AL262" s="616"/>
      <c r="AM262" s="622"/>
      <c r="AN262" s="622"/>
      <c r="AO262" s="622"/>
      <c r="AP262" s="622"/>
      <c r="AQ262" s="622"/>
      <c r="AR262" s="622"/>
    </row>
    <row r="263" spans="1:44" ht="13.5" thickBot="1">
      <c r="A263" s="594" t="s">
        <v>240</v>
      </c>
      <c r="B263" s="594"/>
      <c r="C263" s="594"/>
      <c r="D263" s="594"/>
      <c r="E263" s="594"/>
      <c r="F263" s="594"/>
      <c r="G263" s="594"/>
      <c r="H263" s="594"/>
      <c r="I263" s="594"/>
      <c r="J263" s="594"/>
      <c r="K263" s="594"/>
      <c r="L263" s="594"/>
      <c r="M263" s="594"/>
      <c r="N263" s="594"/>
      <c r="O263" s="594"/>
      <c r="P263" s="594"/>
      <c r="Q263" s="594"/>
      <c r="R263" s="244">
        <v>182</v>
      </c>
      <c r="S263" s="245"/>
      <c r="T263" s="246"/>
      <c r="U263" s="613">
        <v>20000</v>
      </c>
      <c r="V263" s="613"/>
      <c r="W263" s="613"/>
      <c r="X263" s="613"/>
      <c r="Y263" s="613"/>
      <c r="Z263" s="613"/>
      <c r="AA263" s="609" t="s">
        <v>693</v>
      </c>
      <c r="AB263" s="609"/>
      <c r="AC263" s="609"/>
      <c r="AD263" s="609"/>
      <c r="AE263" s="609"/>
      <c r="AF263" s="609"/>
      <c r="AG263" s="609" t="s">
        <v>693</v>
      </c>
      <c r="AH263" s="609"/>
      <c r="AI263" s="609"/>
      <c r="AJ263" s="609"/>
      <c r="AK263" s="609"/>
      <c r="AL263" s="609"/>
      <c r="AM263" s="623">
        <v>20000</v>
      </c>
      <c r="AN263" s="623"/>
      <c r="AO263" s="623"/>
      <c r="AP263" s="623"/>
      <c r="AQ263" s="623"/>
      <c r="AR263" s="623"/>
    </row>
    <row r="264" spans="1:44" ht="12.75">
      <c r="A264" s="614" t="s">
        <v>245</v>
      </c>
      <c r="B264" s="614"/>
      <c r="C264" s="614"/>
      <c r="D264" s="614"/>
      <c r="E264" s="614"/>
      <c r="F264" s="614"/>
      <c r="G264" s="614"/>
      <c r="H264" s="614"/>
      <c r="I264" s="614"/>
      <c r="J264" s="614"/>
      <c r="K264" s="614"/>
      <c r="L264" s="614"/>
      <c r="M264" s="614"/>
      <c r="N264" s="614"/>
      <c r="O264" s="614"/>
      <c r="P264" s="614"/>
      <c r="Q264" s="614"/>
      <c r="R264" s="615">
        <v>181</v>
      </c>
      <c r="S264" s="615"/>
      <c r="T264" s="615"/>
      <c r="U264" s="616" t="s">
        <v>693</v>
      </c>
      <c r="V264" s="616"/>
      <c r="W264" s="616"/>
      <c r="X264" s="616"/>
      <c r="Y264" s="616"/>
      <c r="Z264" s="616"/>
      <c r="AA264" s="616" t="s">
        <v>693</v>
      </c>
      <c r="AB264" s="616"/>
      <c r="AC264" s="616"/>
      <c r="AD264" s="616"/>
      <c r="AE264" s="616"/>
      <c r="AF264" s="616"/>
      <c r="AG264" s="616" t="s">
        <v>693</v>
      </c>
      <c r="AH264" s="616"/>
      <c r="AI264" s="616"/>
      <c r="AJ264" s="616"/>
      <c r="AK264" s="616"/>
      <c r="AL264" s="616"/>
      <c r="AM264" s="617" t="s">
        <v>693</v>
      </c>
      <c r="AN264" s="617"/>
      <c r="AO264" s="617"/>
      <c r="AP264" s="617"/>
      <c r="AQ264" s="617"/>
      <c r="AR264" s="617"/>
    </row>
    <row r="265" spans="1:44" ht="12.75">
      <c r="A265" s="618" t="s">
        <v>238</v>
      </c>
      <c r="B265" s="619"/>
      <c r="C265" s="619"/>
      <c r="D265" s="619"/>
      <c r="E265" s="619"/>
      <c r="F265" s="619"/>
      <c r="G265" s="619"/>
      <c r="H265" s="619"/>
      <c r="I265" s="619"/>
      <c r="J265" s="619"/>
      <c r="K265" s="619"/>
      <c r="L265" s="619"/>
      <c r="M265" s="619"/>
      <c r="N265" s="619"/>
      <c r="O265" s="619"/>
      <c r="P265" s="619"/>
      <c r="R265" s="615"/>
      <c r="S265" s="615"/>
      <c r="T265" s="615"/>
      <c r="U265" s="616"/>
      <c r="V265" s="616"/>
      <c r="W265" s="616"/>
      <c r="X265" s="616"/>
      <c r="Y265" s="616"/>
      <c r="Z265" s="616"/>
      <c r="AA265" s="616"/>
      <c r="AB265" s="616"/>
      <c r="AC265" s="616"/>
      <c r="AD265" s="616"/>
      <c r="AE265" s="616"/>
      <c r="AF265" s="616"/>
      <c r="AG265" s="616"/>
      <c r="AH265" s="616"/>
      <c r="AI265" s="616"/>
      <c r="AJ265" s="616"/>
      <c r="AK265" s="616"/>
      <c r="AL265" s="616"/>
      <c r="AM265" s="617"/>
      <c r="AN265" s="617"/>
      <c r="AO265" s="617"/>
      <c r="AP265" s="617"/>
      <c r="AQ265" s="617"/>
      <c r="AR265" s="617"/>
    </row>
    <row r="266" spans="1:44" ht="12.75">
      <c r="A266" s="620" t="s">
        <v>239</v>
      </c>
      <c r="B266" s="620"/>
      <c r="C266" s="620"/>
      <c r="D266" s="620"/>
      <c r="E266" s="620"/>
      <c r="F266" s="620"/>
      <c r="G266" s="620"/>
      <c r="H266" s="620"/>
      <c r="I266" s="620"/>
      <c r="J266" s="620"/>
      <c r="K266" s="620"/>
      <c r="L266" s="620"/>
      <c r="M266" s="620"/>
      <c r="N266" s="620"/>
      <c r="O266" s="620"/>
      <c r="P266" s="620"/>
      <c r="Q266" s="620"/>
      <c r="R266" s="615"/>
      <c r="S266" s="615"/>
      <c r="T266" s="615"/>
      <c r="U266" s="616"/>
      <c r="V266" s="616"/>
      <c r="W266" s="616"/>
      <c r="X266" s="616"/>
      <c r="Y266" s="616"/>
      <c r="Z266" s="616"/>
      <c r="AA266" s="616"/>
      <c r="AB266" s="616"/>
      <c r="AC266" s="616"/>
      <c r="AD266" s="616"/>
      <c r="AE266" s="616"/>
      <c r="AF266" s="616"/>
      <c r="AG266" s="616"/>
      <c r="AH266" s="616"/>
      <c r="AI266" s="616"/>
      <c r="AJ266" s="616"/>
      <c r="AK266" s="616"/>
      <c r="AL266" s="616"/>
      <c r="AM266" s="617"/>
      <c r="AN266" s="617"/>
      <c r="AO266" s="617"/>
      <c r="AP266" s="617"/>
      <c r="AQ266" s="617"/>
      <c r="AR266" s="617"/>
    </row>
    <row r="267" spans="1:44" ht="13.5" thickBot="1">
      <c r="A267" s="594" t="s">
        <v>240</v>
      </c>
      <c r="B267" s="594"/>
      <c r="C267" s="594"/>
      <c r="D267" s="594"/>
      <c r="E267" s="594"/>
      <c r="F267" s="594"/>
      <c r="G267" s="594"/>
      <c r="H267" s="594"/>
      <c r="I267" s="594"/>
      <c r="J267" s="594"/>
      <c r="K267" s="594"/>
      <c r="L267" s="594"/>
      <c r="M267" s="594"/>
      <c r="N267" s="594"/>
      <c r="O267" s="594"/>
      <c r="P267" s="594"/>
      <c r="Q267" s="594"/>
      <c r="R267" s="244">
        <v>182</v>
      </c>
      <c r="S267" s="245"/>
      <c r="T267" s="246"/>
      <c r="U267" s="609" t="s">
        <v>693</v>
      </c>
      <c r="V267" s="609"/>
      <c r="W267" s="609"/>
      <c r="X267" s="609"/>
      <c r="Y267" s="609"/>
      <c r="Z267" s="609"/>
      <c r="AA267" s="609" t="s">
        <v>693</v>
      </c>
      <c r="AB267" s="609"/>
      <c r="AC267" s="609"/>
      <c r="AD267" s="609"/>
      <c r="AE267" s="609"/>
      <c r="AF267" s="609"/>
      <c r="AG267" s="609" t="s">
        <v>693</v>
      </c>
      <c r="AH267" s="609"/>
      <c r="AI267" s="609"/>
      <c r="AJ267" s="609"/>
      <c r="AK267" s="609"/>
      <c r="AL267" s="609"/>
      <c r="AM267" s="610" t="s">
        <v>693</v>
      </c>
      <c r="AN267" s="610"/>
      <c r="AO267" s="610"/>
      <c r="AP267" s="610"/>
      <c r="AQ267" s="610"/>
      <c r="AR267" s="610"/>
    </row>
    <row r="271" spans="1:21" ht="12.75">
      <c r="A271" s="589" t="s">
        <v>246</v>
      </c>
      <c r="B271" s="482"/>
      <c r="C271" s="482"/>
      <c r="D271" s="482"/>
      <c r="E271" s="482"/>
      <c r="F271" s="482"/>
      <c r="G271" s="482"/>
      <c r="H271" s="482"/>
      <c r="I271" s="482"/>
      <c r="J271" s="482"/>
      <c r="K271" s="482"/>
      <c r="L271" s="482"/>
      <c r="M271" s="482"/>
      <c r="N271" s="482"/>
      <c r="O271" s="482"/>
      <c r="P271" s="482"/>
      <c r="Q271" s="482"/>
      <c r="R271" s="482"/>
      <c r="S271" s="482"/>
      <c r="T271" s="482"/>
      <c r="U271" s="482"/>
    </row>
    <row r="273" spans="1:44" ht="12.75">
      <c r="A273" s="198" t="s">
        <v>149</v>
      </c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2"/>
      <c r="U273" s="591" t="s">
        <v>247</v>
      </c>
      <c r="V273" s="591"/>
      <c r="W273" s="591"/>
      <c r="X273" s="591"/>
      <c r="Y273" s="591"/>
      <c r="Z273" s="591"/>
      <c r="AA273" s="591"/>
      <c r="AB273" s="591"/>
      <c r="AC273" s="591"/>
      <c r="AD273" s="591"/>
      <c r="AE273" s="591"/>
      <c r="AF273" s="591"/>
      <c r="AG273" s="591" t="s">
        <v>248</v>
      </c>
      <c r="AH273" s="591"/>
      <c r="AI273" s="591"/>
      <c r="AJ273" s="591"/>
      <c r="AK273" s="591"/>
      <c r="AL273" s="591"/>
      <c r="AM273" s="591"/>
      <c r="AN273" s="591"/>
      <c r="AO273" s="591"/>
      <c r="AP273" s="591"/>
      <c r="AQ273" s="591"/>
      <c r="AR273" s="591"/>
    </row>
    <row r="274" spans="1:44" ht="12.75">
      <c r="A274" s="198" t="s">
        <v>152</v>
      </c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2"/>
      <c r="R274" s="198" t="s">
        <v>153</v>
      </c>
      <c r="S274" s="171"/>
      <c r="T274" s="172"/>
      <c r="U274" s="591"/>
      <c r="V274" s="591"/>
      <c r="W274" s="591"/>
      <c r="X274" s="591"/>
      <c r="Y274" s="591"/>
      <c r="Z274" s="591"/>
      <c r="AA274" s="591"/>
      <c r="AB274" s="591"/>
      <c r="AC274" s="591"/>
      <c r="AD274" s="591"/>
      <c r="AE274" s="591"/>
      <c r="AF274" s="591"/>
      <c r="AG274" s="591"/>
      <c r="AH274" s="591"/>
      <c r="AI274" s="591"/>
      <c r="AJ274" s="591"/>
      <c r="AK274" s="591"/>
      <c r="AL274" s="591"/>
      <c r="AM274" s="591"/>
      <c r="AN274" s="591"/>
      <c r="AO274" s="591"/>
      <c r="AP274" s="591"/>
      <c r="AQ274" s="591"/>
      <c r="AR274" s="591"/>
    </row>
    <row r="275" spans="1:44" ht="13.5" thickBot="1">
      <c r="A275" s="146">
        <v>1</v>
      </c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8"/>
      <c r="R275" s="146">
        <v>2</v>
      </c>
      <c r="S275" s="147"/>
      <c r="T275" s="148"/>
      <c r="U275" s="146">
        <v>3</v>
      </c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8"/>
      <c r="AG275" s="146">
        <v>5</v>
      </c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8"/>
    </row>
    <row r="276" spans="1:44" ht="13.5" thickBot="1">
      <c r="A276" s="253" t="s">
        <v>249</v>
      </c>
      <c r="B276" s="254"/>
      <c r="C276" s="254"/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54"/>
      <c r="O276" s="254"/>
      <c r="P276" s="254"/>
      <c r="Q276" s="254"/>
      <c r="R276" s="255">
        <v>200</v>
      </c>
      <c r="S276" s="256"/>
      <c r="T276" s="257"/>
      <c r="U276" s="624">
        <v>19861000</v>
      </c>
      <c r="V276" s="624"/>
      <c r="W276" s="624"/>
      <c r="X276" s="624"/>
      <c r="Y276" s="624"/>
      <c r="Z276" s="624"/>
      <c r="AA276" s="624"/>
      <c r="AB276" s="624"/>
      <c r="AC276" s="624"/>
      <c r="AD276" s="624"/>
      <c r="AE276" s="624"/>
      <c r="AF276" s="624"/>
      <c r="AG276" s="625">
        <v>26239000</v>
      </c>
      <c r="AH276" s="625"/>
      <c r="AI276" s="625"/>
      <c r="AJ276" s="625"/>
      <c r="AK276" s="625"/>
      <c r="AL276" s="625"/>
      <c r="AM276" s="625"/>
      <c r="AN276" s="625"/>
      <c r="AO276" s="625"/>
      <c r="AP276" s="625"/>
      <c r="AQ276" s="625"/>
      <c r="AR276" s="625"/>
    </row>
    <row r="277" spans="1:44" ht="12.75">
      <c r="A277" s="258"/>
      <c r="R277" s="626"/>
      <c r="S277" s="626"/>
      <c r="T277" s="626"/>
      <c r="U277" s="259" t="s">
        <v>250</v>
      </c>
      <c r="V277" s="237"/>
      <c r="W277" s="237"/>
      <c r="X277" s="237"/>
      <c r="Y277" s="237"/>
      <c r="Z277" s="237"/>
      <c r="AA277" s="237"/>
      <c r="AB277" s="237"/>
      <c r="AC277" s="237"/>
      <c r="AD277" s="237"/>
      <c r="AE277" s="237"/>
      <c r="AF277" s="238"/>
      <c r="AG277" s="259" t="s">
        <v>251</v>
      </c>
      <c r="AH277" s="237"/>
      <c r="AI277" s="237"/>
      <c r="AJ277" s="237"/>
      <c r="AK277" s="237"/>
      <c r="AL277" s="237"/>
      <c r="AM277" s="237"/>
      <c r="AN277" s="237"/>
      <c r="AO277" s="237"/>
      <c r="AP277" s="237"/>
      <c r="AQ277" s="237"/>
      <c r="AR277" s="238"/>
    </row>
    <row r="278" spans="1:44" ht="38.25">
      <c r="A278" s="258"/>
      <c r="R278" s="626"/>
      <c r="S278" s="626"/>
      <c r="T278" s="626"/>
      <c r="U278" s="260" t="s">
        <v>252</v>
      </c>
      <c r="V278" s="261"/>
      <c r="W278" s="261"/>
      <c r="X278" s="261"/>
      <c r="Y278" s="261"/>
      <c r="Z278" s="262"/>
      <c r="AA278" s="260" t="s">
        <v>253</v>
      </c>
      <c r="AB278" s="261"/>
      <c r="AC278" s="261"/>
      <c r="AD278" s="261"/>
      <c r="AE278" s="261"/>
      <c r="AF278" s="262"/>
      <c r="AG278" s="260" t="s">
        <v>252</v>
      </c>
      <c r="AH278" s="261"/>
      <c r="AI278" s="261"/>
      <c r="AJ278" s="261"/>
      <c r="AK278" s="261"/>
      <c r="AL278" s="262"/>
      <c r="AM278" s="260" t="s">
        <v>253</v>
      </c>
      <c r="AN278" s="261"/>
      <c r="AO278" s="261"/>
      <c r="AP278" s="261"/>
      <c r="AQ278" s="261"/>
      <c r="AR278" s="262"/>
    </row>
    <row r="279" spans="1:44" ht="13.5" thickBot="1">
      <c r="A279" s="258"/>
      <c r="R279" s="626"/>
      <c r="S279" s="626"/>
      <c r="T279" s="626"/>
      <c r="U279" s="146">
        <v>3</v>
      </c>
      <c r="V279" s="147"/>
      <c r="W279" s="147"/>
      <c r="X279" s="147"/>
      <c r="Y279" s="147"/>
      <c r="Z279" s="148"/>
      <c r="AA279" s="146">
        <v>4</v>
      </c>
      <c r="AB279" s="147"/>
      <c r="AC279" s="147"/>
      <c r="AD279" s="147"/>
      <c r="AE279" s="147"/>
      <c r="AF279" s="148"/>
      <c r="AG279" s="146">
        <v>5</v>
      </c>
      <c r="AH279" s="147"/>
      <c r="AI279" s="147"/>
      <c r="AJ279" s="147"/>
      <c r="AK279" s="147"/>
      <c r="AL279" s="148"/>
      <c r="AM279" s="146">
        <v>6</v>
      </c>
      <c r="AN279" s="147"/>
      <c r="AO279" s="147"/>
      <c r="AP279" s="147"/>
      <c r="AQ279" s="147"/>
      <c r="AR279" s="148"/>
    </row>
    <row r="280" spans="1:44" ht="12.75">
      <c r="A280" s="263" t="s">
        <v>254</v>
      </c>
      <c r="B280" s="264"/>
      <c r="C280" s="264"/>
      <c r="D280" s="264"/>
      <c r="E280" s="264"/>
      <c r="F280" s="264"/>
      <c r="G280" s="264"/>
      <c r="H280" s="264"/>
      <c r="I280" s="264"/>
      <c r="J280" s="264"/>
      <c r="K280" s="264"/>
      <c r="L280" s="264"/>
      <c r="M280" s="264"/>
      <c r="N280" s="264"/>
      <c r="O280" s="264"/>
      <c r="P280" s="264"/>
      <c r="Q280" s="264"/>
      <c r="R280" s="247"/>
      <c r="S280" s="193"/>
      <c r="T280" s="193"/>
      <c r="U280" s="251"/>
      <c r="V280" s="193"/>
      <c r="W280" s="193"/>
      <c r="X280" s="193"/>
      <c r="Y280" s="193"/>
      <c r="Z280" s="193"/>
      <c r="AA280" s="251"/>
      <c r="AB280" s="193"/>
      <c r="AC280" s="193"/>
      <c r="AD280" s="193"/>
      <c r="AE280" s="193"/>
      <c r="AF280" s="193"/>
      <c r="AG280" s="251"/>
      <c r="AH280" s="193"/>
      <c r="AI280" s="193"/>
      <c r="AJ280" s="193"/>
      <c r="AK280" s="193"/>
      <c r="AL280" s="193"/>
      <c r="AM280" s="251"/>
      <c r="AN280" s="193"/>
      <c r="AO280" s="193"/>
      <c r="AP280" s="193"/>
      <c r="AQ280" s="193"/>
      <c r="AR280" s="206"/>
    </row>
    <row r="281" spans="1:44" ht="12.75">
      <c r="A281" s="614" t="s">
        <v>255</v>
      </c>
      <c r="B281" s="614"/>
      <c r="C281" s="614"/>
      <c r="D281" s="614"/>
      <c r="E281" s="614"/>
      <c r="F281" s="614"/>
      <c r="G281" s="614"/>
      <c r="H281" s="614"/>
      <c r="I281" s="614"/>
      <c r="J281" s="614"/>
      <c r="K281" s="614"/>
      <c r="L281" s="614"/>
      <c r="M281" s="614"/>
      <c r="N281" s="614"/>
      <c r="O281" s="614"/>
      <c r="P281" s="614"/>
      <c r="Q281" s="614"/>
      <c r="R281" s="265">
        <v>210</v>
      </c>
      <c r="S281" s="266"/>
      <c r="T281" s="266"/>
      <c r="U281" s="566" t="s">
        <v>693</v>
      </c>
      <c r="V281" s="566"/>
      <c r="W281" s="566"/>
      <c r="X281" s="566"/>
      <c r="Y281" s="566"/>
      <c r="Z281" s="566"/>
      <c r="AA281" s="566" t="s">
        <v>693</v>
      </c>
      <c r="AB281" s="566"/>
      <c r="AC281" s="566"/>
      <c r="AD281" s="566"/>
      <c r="AE281" s="566"/>
      <c r="AF281" s="566"/>
      <c r="AG281" s="566" t="s">
        <v>693</v>
      </c>
      <c r="AH281" s="566"/>
      <c r="AI281" s="566"/>
      <c r="AJ281" s="566"/>
      <c r="AK281" s="566"/>
      <c r="AL281" s="566"/>
      <c r="AM281" s="567" t="s">
        <v>693</v>
      </c>
      <c r="AN281" s="567"/>
      <c r="AO281" s="567"/>
      <c r="AP281" s="567"/>
      <c r="AQ281" s="567"/>
      <c r="AR281" s="567"/>
    </row>
    <row r="282" spans="1:44" ht="12.75">
      <c r="A282" s="258"/>
      <c r="B282" s="136" t="s">
        <v>256</v>
      </c>
      <c r="R282" s="240"/>
      <c r="U282" s="258"/>
      <c r="AA282" s="258"/>
      <c r="AG282" s="258"/>
      <c r="AM282" s="258"/>
      <c r="AR282" s="242"/>
    </row>
    <row r="283" spans="1:44" ht="12.75">
      <c r="A283" s="614"/>
      <c r="B283" s="614"/>
      <c r="C283" s="614"/>
      <c r="D283" s="614"/>
      <c r="E283" s="614"/>
      <c r="F283" s="614"/>
      <c r="G283" s="614"/>
      <c r="H283" s="614"/>
      <c r="I283" s="614"/>
      <c r="J283" s="614"/>
      <c r="K283" s="614"/>
      <c r="L283" s="614"/>
      <c r="M283" s="614"/>
      <c r="N283" s="614"/>
      <c r="O283" s="614"/>
      <c r="P283" s="614"/>
      <c r="Q283" s="614"/>
      <c r="R283" s="248">
        <v>211</v>
      </c>
      <c r="S283" s="267"/>
      <c r="T283" s="267"/>
      <c r="U283" s="566" t="s">
        <v>693</v>
      </c>
      <c r="V283" s="566"/>
      <c r="W283" s="566"/>
      <c r="X283" s="566"/>
      <c r="Y283" s="566"/>
      <c r="Z283" s="566"/>
      <c r="AA283" s="566" t="s">
        <v>693</v>
      </c>
      <c r="AB283" s="566"/>
      <c r="AC283" s="566"/>
      <c r="AD283" s="566"/>
      <c r="AE283" s="566"/>
      <c r="AF283" s="566"/>
      <c r="AG283" s="566" t="s">
        <v>693</v>
      </c>
      <c r="AH283" s="566"/>
      <c r="AI283" s="566"/>
      <c r="AJ283" s="566"/>
      <c r="AK283" s="566"/>
      <c r="AL283" s="566"/>
      <c r="AM283" s="567" t="s">
        <v>693</v>
      </c>
      <c r="AN283" s="567"/>
      <c r="AO283" s="567"/>
      <c r="AP283" s="567"/>
      <c r="AQ283" s="567"/>
      <c r="AR283" s="567"/>
    </row>
    <row r="284" spans="1:44" ht="12.75">
      <c r="A284" s="614"/>
      <c r="B284" s="614"/>
      <c r="C284" s="614"/>
      <c r="D284" s="614"/>
      <c r="E284" s="614"/>
      <c r="F284" s="614"/>
      <c r="G284" s="614"/>
      <c r="H284" s="614"/>
      <c r="I284" s="614"/>
      <c r="J284" s="614"/>
      <c r="K284" s="614"/>
      <c r="L284" s="614"/>
      <c r="M284" s="614"/>
      <c r="N284" s="614"/>
      <c r="O284" s="614"/>
      <c r="P284" s="614"/>
      <c r="Q284" s="614"/>
      <c r="R284" s="248">
        <v>212</v>
      </c>
      <c r="S284" s="267"/>
      <c r="T284" s="267"/>
      <c r="U284" s="566" t="s">
        <v>693</v>
      </c>
      <c r="V284" s="566"/>
      <c r="W284" s="566"/>
      <c r="X284" s="566"/>
      <c r="Y284" s="566"/>
      <c r="Z284" s="566"/>
      <c r="AA284" s="566" t="s">
        <v>693</v>
      </c>
      <c r="AB284" s="566"/>
      <c r="AC284" s="566"/>
      <c r="AD284" s="566"/>
      <c r="AE284" s="566"/>
      <c r="AF284" s="566"/>
      <c r="AG284" s="566" t="s">
        <v>693</v>
      </c>
      <c r="AH284" s="566"/>
      <c r="AI284" s="566"/>
      <c r="AJ284" s="566"/>
      <c r="AK284" s="566"/>
      <c r="AL284" s="566"/>
      <c r="AM284" s="567" t="s">
        <v>693</v>
      </c>
      <c r="AN284" s="567"/>
      <c r="AO284" s="567"/>
      <c r="AP284" s="567"/>
      <c r="AQ284" s="567"/>
      <c r="AR284" s="567"/>
    </row>
    <row r="285" spans="1:44" ht="12.75">
      <c r="A285" s="614"/>
      <c r="B285" s="614"/>
      <c r="C285" s="614"/>
      <c r="D285" s="614"/>
      <c r="E285" s="614"/>
      <c r="F285" s="614"/>
      <c r="G285" s="614"/>
      <c r="H285" s="614"/>
      <c r="I285" s="614"/>
      <c r="J285" s="614"/>
      <c r="K285" s="614"/>
      <c r="L285" s="614"/>
      <c r="M285" s="614"/>
      <c r="N285" s="614"/>
      <c r="O285" s="614"/>
      <c r="P285" s="614"/>
      <c r="Q285" s="614"/>
      <c r="R285" s="248">
        <v>213</v>
      </c>
      <c r="S285" s="267"/>
      <c r="T285" s="267"/>
      <c r="U285" s="566" t="s">
        <v>693</v>
      </c>
      <c r="V285" s="566"/>
      <c r="W285" s="566"/>
      <c r="X285" s="566"/>
      <c r="Y285" s="566"/>
      <c r="Z285" s="566"/>
      <c r="AA285" s="566" t="s">
        <v>693</v>
      </c>
      <c r="AB285" s="566"/>
      <c r="AC285" s="566"/>
      <c r="AD285" s="566"/>
      <c r="AE285" s="566"/>
      <c r="AF285" s="566"/>
      <c r="AG285" s="566" t="s">
        <v>693</v>
      </c>
      <c r="AH285" s="566"/>
      <c r="AI285" s="566"/>
      <c r="AJ285" s="566"/>
      <c r="AK285" s="566"/>
      <c r="AL285" s="566"/>
      <c r="AM285" s="567" t="s">
        <v>693</v>
      </c>
      <c r="AN285" s="567"/>
      <c r="AO285" s="567"/>
      <c r="AP285" s="567"/>
      <c r="AQ285" s="567"/>
      <c r="AR285" s="567"/>
    </row>
    <row r="286" spans="1:44" ht="12.75">
      <c r="A286" s="614" t="s">
        <v>257</v>
      </c>
      <c r="B286" s="614"/>
      <c r="C286" s="614"/>
      <c r="D286" s="614"/>
      <c r="E286" s="614"/>
      <c r="F286" s="614"/>
      <c r="G286" s="614"/>
      <c r="H286" s="614"/>
      <c r="I286" s="614"/>
      <c r="J286" s="614"/>
      <c r="K286" s="614"/>
      <c r="L286" s="614"/>
      <c r="M286" s="614"/>
      <c r="N286" s="614"/>
      <c r="O286" s="614"/>
      <c r="P286" s="614"/>
      <c r="Q286" s="614"/>
      <c r="R286" s="265">
        <v>220</v>
      </c>
      <c r="S286" s="268"/>
      <c r="T286" s="268"/>
      <c r="U286" s="627" t="s">
        <v>693</v>
      </c>
      <c r="V286" s="627"/>
      <c r="W286" s="627"/>
      <c r="X286" s="627"/>
      <c r="Y286" s="627"/>
      <c r="Z286" s="627"/>
      <c r="AA286" s="627" t="s">
        <v>693</v>
      </c>
      <c r="AB286" s="627"/>
      <c r="AC286" s="627"/>
      <c r="AD286" s="627"/>
      <c r="AE286" s="627"/>
      <c r="AF286" s="627"/>
      <c r="AG286" s="627" t="s">
        <v>693</v>
      </c>
      <c r="AH286" s="627"/>
      <c r="AI286" s="627"/>
      <c r="AJ286" s="627"/>
      <c r="AK286" s="627"/>
      <c r="AL286" s="627"/>
      <c r="AM286" s="628" t="s">
        <v>693</v>
      </c>
      <c r="AN286" s="628"/>
      <c r="AO286" s="628"/>
      <c r="AP286" s="628"/>
      <c r="AQ286" s="628"/>
      <c r="AR286" s="628"/>
    </row>
    <row r="287" spans="1:44" ht="12.75">
      <c r="A287" s="258"/>
      <c r="B287" s="136" t="s">
        <v>256</v>
      </c>
      <c r="R287" s="240"/>
      <c r="U287" s="258"/>
      <c r="AA287" s="258"/>
      <c r="AG287" s="258"/>
      <c r="AM287" s="258"/>
      <c r="AR287" s="242"/>
    </row>
    <row r="288" spans="1:44" ht="12.75">
      <c r="A288" s="614"/>
      <c r="B288" s="614"/>
      <c r="C288" s="614"/>
      <c r="D288" s="614"/>
      <c r="E288" s="614"/>
      <c r="F288" s="614"/>
      <c r="G288" s="614"/>
      <c r="H288" s="614"/>
      <c r="I288" s="614"/>
      <c r="J288" s="614"/>
      <c r="K288" s="614"/>
      <c r="L288" s="614"/>
      <c r="M288" s="614"/>
      <c r="N288" s="614"/>
      <c r="O288" s="614"/>
      <c r="P288" s="614"/>
      <c r="Q288" s="614"/>
      <c r="R288" s="248">
        <v>221</v>
      </c>
      <c r="S288" s="267"/>
      <c r="T288" s="267"/>
      <c r="U288" s="566" t="s">
        <v>693</v>
      </c>
      <c r="V288" s="566"/>
      <c r="W288" s="566"/>
      <c r="X288" s="566"/>
      <c r="Y288" s="566"/>
      <c r="Z288" s="566"/>
      <c r="AA288" s="566" t="s">
        <v>693</v>
      </c>
      <c r="AB288" s="566"/>
      <c r="AC288" s="566"/>
      <c r="AD288" s="566"/>
      <c r="AE288" s="566"/>
      <c r="AF288" s="566"/>
      <c r="AG288" s="566" t="s">
        <v>693</v>
      </c>
      <c r="AH288" s="566"/>
      <c r="AI288" s="566"/>
      <c r="AJ288" s="566"/>
      <c r="AK288" s="566"/>
      <c r="AL288" s="566"/>
      <c r="AM288" s="567" t="s">
        <v>693</v>
      </c>
      <c r="AN288" s="567"/>
      <c r="AO288" s="567"/>
      <c r="AP288" s="567"/>
      <c r="AQ288" s="567"/>
      <c r="AR288" s="567"/>
    </row>
    <row r="289" spans="1:44" ht="12.75">
      <c r="A289" s="614"/>
      <c r="B289" s="614"/>
      <c r="C289" s="614"/>
      <c r="D289" s="614"/>
      <c r="E289" s="614"/>
      <c r="F289" s="614"/>
      <c r="G289" s="614"/>
      <c r="H289" s="614"/>
      <c r="I289" s="614"/>
      <c r="J289" s="614"/>
      <c r="K289" s="614"/>
      <c r="L289" s="614"/>
      <c r="M289" s="614"/>
      <c r="N289" s="614"/>
      <c r="O289" s="614"/>
      <c r="P289" s="614"/>
      <c r="Q289" s="614"/>
      <c r="R289" s="248">
        <v>222</v>
      </c>
      <c r="S289" s="267"/>
      <c r="T289" s="267"/>
      <c r="U289" s="566" t="s">
        <v>693</v>
      </c>
      <c r="V289" s="566"/>
      <c r="W289" s="566"/>
      <c r="X289" s="566"/>
      <c r="Y289" s="566"/>
      <c r="Z289" s="566"/>
      <c r="AA289" s="566" t="s">
        <v>693</v>
      </c>
      <c r="AB289" s="566"/>
      <c r="AC289" s="566"/>
      <c r="AD289" s="566"/>
      <c r="AE289" s="566"/>
      <c r="AF289" s="566"/>
      <c r="AG289" s="566" t="s">
        <v>693</v>
      </c>
      <c r="AH289" s="566"/>
      <c r="AI289" s="566"/>
      <c r="AJ289" s="566"/>
      <c r="AK289" s="566"/>
      <c r="AL289" s="566"/>
      <c r="AM289" s="567" t="s">
        <v>693</v>
      </c>
      <c r="AN289" s="567"/>
      <c r="AO289" s="567"/>
      <c r="AP289" s="567"/>
      <c r="AQ289" s="567"/>
      <c r="AR289" s="567"/>
    </row>
    <row r="290" spans="1:44" ht="13.5" thickBot="1">
      <c r="A290" s="614"/>
      <c r="B290" s="614"/>
      <c r="C290" s="614"/>
      <c r="D290" s="614"/>
      <c r="E290" s="614"/>
      <c r="F290" s="614"/>
      <c r="G290" s="614"/>
      <c r="H290" s="614"/>
      <c r="I290" s="614"/>
      <c r="J290" s="614"/>
      <c r="K290" s="614"/>
      <c r="L290" s="614"/>
      <c r="M290" s="614"/>
      <c r="N290" s="614"/>
      <c r="O290" s="614"/>
      <c r="P290" s="614"/>
      <c r="Q290" s="614"/>
      <c r="R290" s="226">
        <v>223</v>
      </c>
      <c r="S290" s="269"/>
      <c r="T290" s="269"/>
      <c r="U290" s="586" t="s">
        <v>693</v>
      </c>
      <c r="V290" s="586"/>
      <c r="W290" s="586"/>
      <c r="X290" s="586"/>
      <c r="Y290" s="586"/>
      <c r="Z290" s="586"/>
      <c r="AA290" s="586" t="s">
        <v>693</v>
      </c>
      <c r="AB290" s="586"/>
      <c r="AC290" s="586"/>
      <c r="AD290" s="586"/>
      <c r="AE290" s="586"/>
      <c r="AF290" s="586"/>
      <c r="AG290" s="586" t="s">
        <v>693</v>
      </c>
      <c r="AH290" s="586"/>
      <c r="AI290" s="586"/>
      <c r="AJ290" s="586"/>
      <c r="AK290" s="586"/>
      <c r="AL290" s="586"/>
      <c r="AM290" s="587" t="s">
        <v>693</v>
      </c>
      <c r="AN290" s="587"/>
      <c r="AO290" s="587"/>
      <c r="AP290" s="587"/>
      <c r="AQ290" s="587"/>
      <c r="AR290" s="587"/>
    </row>
    <row r="291" spans="18:44" ht="12.75"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  <c r="AR291" s="193"/>
    </row>
    <row r="293" spans="1:48" ht="12.75">
      <c r="A293" s="194" t="s">
        <v>140</v>
      </c>
      <c r="H293" s="195"/>
      <c r="I293" s="195"/>
      <c r="J293" s="195"/>
      <c r="K293" s="195"/>
      <c r="L293" s="195"/>
      <c r="M293" s="195"/>
      <c r="O293" s="512" t="s">
        <v>679</v>
      </c>
      <c r="P293" s="512"/>
      <c r="Q293" s="512"/>
      <c r="R293" s="512"/>
      <c r="S293" s="512"/>
      <c r="T293" s="512"/>
      <c r="U293" s="512"/>
      <c r="V293" s="512"/>
      <c r="W293" s="512"/>
      <c r="Y293" s="194" t="s">
        <v>141</v>
      </c>
      <c r="AH293" s="195"/>
      <c r="AI293" s="195"/>
      <c r="AJ293" s="195"/>
      <c r="AK293" s="195"/>
      <c r="AL293" s="195"/>
      <c r="AN293" s="512" t="s">
        <v>142</v>
      </c>
      <c r="AO293" s="512"/>
      <c r="AP293" s="512"/>
      <c r="AQ293" s="512"/>
      <c r="AR293" s="512"/>
      <c r="AS293" s="512"/>
      <c r="AT293" s="512"/>
      <c r="AU293" s="512"/>
      <c r="AV293" s="512"/>
    </row>
    <row r="294" spans="8:40" ht="12.75">
      <c r="H294" s="196" t="s">
        <v>143</v>
      </c>
      <c r="O294" s="196" t="s">
        <v>144</v>
      </c>
      <c r="AH294" s="196" t="s">
        <v>143</v>
      </c>
      <c r="AN294" s="196" t="s">
        <v>144</v>
      </c>
    </row>
    <row r="296" spans="1:14" ht="12.75">
      <c r="A296" s="588" t="s">
        <v>145</v>
      </c>
      <c r="B296" s="588"/>
      <c r="C296" s="588"/>
      <c r="D296" s="588"/>
      <c r="E296" s="588"/>
      <c r="F296" s="588"/>
      <c r="G296" s="588"/>
      <c r="H296" s="588"/>
      <c r="I296" s="588"/>
      <c r="J296" s="588"/>
      <c r="K296" s="588"/>
      <c r="L296" s="588"/>
      <c r="M296" s="588"/>
      <c r="N296" s="588"/>
    </row>
    <row r="297" spans="1:14" ht="12.75">
      <c r="A297" s="229"/>
      <c r="B297" s="229"/>
      <c r="C297" s="229"/>
      <c r="D297" s="229"/>
      <c r="E297" s="229"/>
      <c r="F297" s="229"/>
      <c r="G297" s="229"/>
      <c r="H297" s="229"/>
      <c r="I297" s="229"/>
      <c r="J297" s="229"/>
      <c r="K297" s="229"/>
      <c r="L297" s="229"/>
      <c r="M297" s="229"/>
      <c r="N297" s="229"/>
    </row>
    <row r="299" spans="1:25" ht="12.75">
      <c r="A299" s="629" t="s">
        <v>318</v>
      </c>
      <c r="B299" s="509"/>
      <c r="C299" s="509"/>
      <c r="D299" s="509"/>
      <c r="E299" s="509"/>
      <c r="F299" s="509"/>
      <c r="G299" s="509"/>
      <c r="H299" s="509"/>
      <c r="I299" s="509"/>
      <c r="J299" s="509"/>
      <c r="K299" s="509"/>
      <c r="L299" s="509"/>
      <c r="M299" s="509"/>
      <c r="N299" s="509"/>
      <c r="O299" s="509"/>
      <c r="P299" s="509"/>
      <c r="Q299" s="509"/>
      <c r="R299" s="509"/>
      <c r="S299" s="509"/>
      <c r="T299" s="509"/>
      <c r="U299" s="509"/>
      <c r="V299" s="509"/>
      <c r="W299" s="509"/>
      <c r="X299" s="509"/>
      <c r="Y299" s="509"/>
    </row>
    <row r="301" spans="1:38" ht="15">
      <c r="A301" s="510" t="s">
        <v>147</v>
      </c>
      <c r="B301" s="510"/>
      <c r="C301" s="510"/>
      <c r="D301" s="510"/>
      <c r="E301" s="510"/>
      <c r="F301" s="510"/>
      <c r="G301" s="510"/>
      <c r="H301" s="510"/>
      <c r="I301" s="510"/>
      <c r="J301" s="510"/>
      <c r="K301" s="510"/>
      <c r="L301" s="510"/>
      <c r="M301" s="510"/>
      <c r="N301" s="510"/>
      <c r="O301" s="510"/>
      <c r="P301" s="510"/>
      <c r="Q301" s="510"/>
      <c r="R301" s="510"/>
      <c r="S301" s="510"/>
      <c r="T301" s="510"/>
      <c r="U301" s="510"/>
      <c r="V301" s="510"/>
      <c r="W301" s="510"/>
      <c r="X301" s="510"/>
      <c r="Y301" s="510"/>
      <c r="Z301" s="510"/>
      <c r="AA301" s="510"/>
      <c r="AB301" s="510"/>
      <c r="AC301" s="510"/>
      <c r="AD301" s="510"/>
      <c r="AE301" s="510"/>
      <c r="AF301" s="510"/>
      <c r="AG301" s="510"/>
      <c r="AH301" s="510"/>
      <c r="AI301" s="510"/>
      <c r="AJ301" s="510"/>
      <c r="AK301" s="510"/>
      <c r="AL301" s="510"/>
    </row>
    <row r="302" spans="39:49" ht="12.75">
      <c r="AM302" s="131" t="s">
        <v>31</v>
      </c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</row>
    <row r="303" spans="38:49" ht="12.75">
      <c r="AL303" s="134" t="s">
        <v>258</v>
      </c>
      <c r="AM303" s="135">
        <v>710004</v>
      </c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</row>
    <row r="304" spans="38:49" ht="12.75">
      <c r="AL304" s="134" t="s">
        <v>33</v>
      </c>
      <c r="AM304" s="511" t="s">
        <v>34</v>
      </c>
      <c r="AN304" s="511"/>
      <c r="AO304" s="511"/>
      <c r="AP304" s="511"/>
      <c r="AQ304" s="511" t="s">
        <v>35</v>
      </c>
      <c r="AR304" s="511"/>
      <c r="AS304" s="511"/>
      <c r="AT304" s="511"/>
      <c r="AU304" s="511" t="s">
        <v>36</v>
      </c>
      <c r="AV304" s="511"/>
      <c r="AW304" s="511"/>
    </row>
    <row r="305" spans="1:49" ht="12.75">
      <c r="A305" s="136" t="s">
        <v>658</v>
      </c>
      <c r="G305" s="512" t="s">
        <v>37</v>
      </c>
      <c r="H305" s="512"/>
      <c r="I305" s="512"/>
      <c r="J305" s="512"/>
      <c r="K305" s="512"/>
      <c r="L305" s="512"/>
      <c r="M305" s="512"/>
      <c r="N305" s="512"/>
      <c r="O305" s="512"/>
      <c r="P305" s="512"/>
      <c r="Q305" s="512"/>
      <c r="R305" s="512"/>
      <c r="S305" s="512"/>
      <c r="T305" s="512"/>
      <c r="U305" s="512"/>
      <c r="V305" s="512"/>
      <c r="W305" s="512"/>
      <c r="X305" s="512"/>
      <c r="Y305" s="512"/>
      <c r="Z305" s="512"/>
      <c r="AA305" s="512"/>
      <c r="AB305" s="512"/>
      <c r="AC305" s="512"/>
      <c r="AD305" s="512"/>
      <c r="AE305" s="512"/>
      <c r="AF305" s="512"/>
      <c r="AG305" s="512"/>
      <c r="AL305" s="134" t="s">
        <v>38</v>
      </c>
      <c r="AM305" s="560" t="s">
        <v>39</v>
      </c>
      <c r="AN305" s="560"/>
      <c r="AO305" s="560"/>
      <c r="AP305" s="560"/>
      <c r="AQ305" s="560"/>
      <c r="AR305" s="560"/>
      <c r="AS305" s="560"/>
      <c r="AT305" s="560"/>
      <c r="AU305" s="560"/>
      <c r="AV305" s="560"/>
      <c r="AW305" s="560"/>
    </row>
    <row r="306" spans="1:49" ht="12.75">
      <c r="A306" s="136" t="s">
        <v>40</v>
      </c>
      <c r="AL306" s="134" t="s">
        <v>41</v>
      </c>
      <c r="AM306" s="559" t="s">
        <v>684</v>
      </c>
      <c r="AN306" s="559"/>
      <c r="AO306" s="559"/>
      <c r="AP306" s="559"/>
      <c r="AQ306" s="559"/>
      <c r="AR306" s="559"/>
      <c r="AS306" s="559"/>
      <c r="AT306" s="559"/>
      <c r="AU306" s="559"/>
      <c r="AV306" s="559"/>
      <c r="AW306" s="559"/>
    </row>
    <row r="307" spans="1:49" ht="12.75">
      <c r="A307" s="136" t="s">
        <v>42</v>
      </c>
      <c r="I307" s="590" t="s">
        <v>43</v>
      </c>
      <c r="J307" s="590"/>
      <c r="K307" s="590"/>
      <c r="L307" s="590"/>
      <c r="M307" s="590"/>
      <c r="N307" s="590"/>
      <c r="O307" s="590"/>
      <c r="P307" s="590"/>
      <c r="Q307" s="590"/>
      <c r="R307" s="590"/>
      <c r="S307" s="590"/>
      <c r="T307" s="590"/>
      <c r="U307" s="590"/>
      <c r="V307" s="590"/>
      <c r="W307" s="590"/>
      <c r="X307" s="590"/>
      <c r="Y307" s="590"/>
      <c r="Z307" s="590"/>
      <c r="AA307" s="590"/>
      <c r="AB307" s="590"/>
      <c r="AC307" s="590"/>
      <c r="AD307" s="590"/>
      <c r="AE307" s="590"/>
      <c r="AF307" s="590"/>
      <c r="AG307" s="590"/>
      <c r="AL307" s="134" t="s">
        <v>44</v>
      </c>
      <c r="AM307" s="560" t="s">
        <v>683</v>
      </c>
      <c r="AN307" s="560"/>
      <c r="AO307" s="560"/>
      <c r="AP307" s="560"/>
      <c r="AQ307" s="560"/>
      <c r="AR307" s="560"/>
      <c r="AS307" s="560"/>
      <c r="AT307" s="560"/>
      <c r="AU307" s="560"/>
      <c r="AV307" s="560"/>
      <c r="AW307" s="560"/>
    </row>
    <row r="308" spans="1:49" ht="12.75">
      <c r="A308" s="136" t="s">
        <v>45</v>
      </c>
      <c r="AL308" s="134"/>
      <c r="AM308" s="560" t="s">
        <v>46</v>
      </c>
      <c r="AN308" s="560"/>
      <c r="AO308" s="560"/>
      <c r="AP308" s="560"/>
      <c r="AQ308" s="560"/>
      <c r="AR308" s="560"/>
      <c r="AS308" s="560" t="s">
        <v>47</v>
      </c>
      <c r="AT308" s="560"/>
      <c r="AU308" s="560"/>
      <c r="AV308" s="560"/>
      <c r="AW308" s="560"/>
    </row>
    <row r="309" spans="1:49" ht="12.75">
      <c r="A309" s="512" t="s">
        <v>48</v>
      </c>
      <c r="B309" s="512"/>
      <c r="C309" s="512"/>
      <c r="D309" s="512"/>
      <c r="E309" s="512"/>
      <c r="F309" s="512"/>
      <c r="G309" s="512"/>
      <c r="H309" s="512"/>
      <c r="I309" s="512"/>
      <c r="J309" s="512"/>
      <c r="K309" s="512"/>
      <c r="L309" s="512"/>
      <c r="M309" s="512"/>
      <c r="N309" s="512"/>
      <c r="O309" s="512"/>
      <c r="P309" s="512"/>
      <c r="Q309" s="512"/>
      <c r="R309" s="130" t="s">
        <v>49</v>
      </c>
      <c r="S309" s="512" t="s">
        <v>50</v>
      </c>
      <c r="T309" s="512"/>
      <c r="U309" s="512"/>
      <c r="V309" s="512"/>
      <c r="W309" s="512"/>
      <c r="X309" s="512"/>
      <c r="Y309" s="512"/>
      <c r="Z309" s="512"/>
      <c r="AA309" s="512"/>
      <c r="AB309" s="512"/>
      <c r="AC309" s="512"/>
      <c r="AD309" s="512"/>
      <c r="AL309" s="134" t="s">
        <v>51</v>
      </c>
      <c r="AM309" s="560"/>
      <c r="AN309" s="560"/>
      <c r="AO309" s="560"/>
      <c r="AP309" s="560"/>
      <c r="AQ309" s="560"/>
      <c r="AR309" s="560"/>
      <c r="AS309" s="560"/>
      <c r="AT309" s="560"/>
      <c r="AU309" s="560"/>
      <c r="AV309" s="560"/>
      <c r="AW309" s="560"/>
    </row>
    <row r="310" spans="1:49" ht="12.75">
      <c r="A310" s="136" t="s">
        <v>540</v>
      </c>
      <c r="J310" s="515" t="s">
        <v>52</v>
      </c>
      <c r="K310" s="515"/>
      <c r="L310" s="515"/>
      <c r="M310" s="515"/>
      <c r="N310" s="515"/>
      <c r="O310" s="515"/>
      <c r="P310" s="515"/>
      <c r="Q310" s="515"/>
      <c r="R310" s="515"/>
      <c r="S310" s="515"/>
      <c r="T310" s="515"/>
      <c r="U310" s="515"/>
      <c r="V310" s="515"/>
      <c r="W310" s="515"/>
      <c r="X310" s="515"/>
      <c r="Y310" s="515"/>
      <c r="Z310" s="515"/>
      <c r="AA310" s="515"/>
      <c r="AB310" s="515"/>
      <c r="AC310" s="515"/>
      <c r="AD310" s="515"/>
      <c r="AE310" s="515"/>
      <c r="AL310" s="134" t="s">
        <v>53</v>
      </c>
      <c r="AM310" s="513" t="s">
        <v>54</v>
      </c>
      <c r="AN310" s="513"/>
      <c r="AO310" s="513"/>
      <c r="AP310" s="513"/>
      <c r="AQ310" s="513"/>
      <c r="AR310" s="513"/>
      <c r="AS310" s="513"/>
      <c r="AT310" s="513"/>
      <c r="AU310" s="513"/>
      <c r="AV310" s="513"/>
      <c r="AW310" s="513"/>
    </row>
    <row r="312" spans="1:49" ht="12.75">
      <c r="A312" s="270" t="s">
        <v>149</v>
      </c>
      <c r="B312" s="144"/>
      <c r="C312" s="144"/>
      <c r="D312" s="144"/>
      <c r="E312" s="144"/>
      <c r="F312" s="144"/>
      <c r="G312" s="144"/>
      <c r="H312" s="144"/>
      <c r="I312" s="144"/>
      <c r="J312" s="144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3"/>
      <c r="AE312" s="271" t="s">
        <v>259</v>
      </c>
      <c r="AF312" s="272"/>
      <c r="AG312" s="272"/>
      <c r="AH312" s="272"/>
      <c r="AI312" s="272"/>
      <c r="AJ312" s="272"/>
      <c r="AK312" s="272"/>
      <c r="AL312" s="272"/>
      <c r="AM312" s="272"/>
      <c r="AN312" s="273"/>
      <c r="AO312" s="271" t="s">
        <v>260</v>
      </c>
      <c r="AP312" s="272"/>
      <c r="AQ312" s="272"/>
      <c r="AR312" s="272"/>
      <c r="AS312" s="272"/>
      <c r="AT312" s="272"/>
      <c r="AU312" s="272"/>
      <c r="AV312" s="272"/>
      <c r="AW312" s="272"/>
    </row>
    <row r="313" spans="1:49" ht="12.75">
      <c r="A313" s="270" t="s">
        <v>152</v>
      </c>
      <c r="B313" s="144"/>
      <c r="C313" s="144"/>
      <c r="D313" s="144"/>
      <c r="E313" s="144"/>
      <c r="F313" s="144"/>
      <c r="G313" s="144"/>
      <c r="H313" s="144"/>
      <c r="I313" s="144"/>
      <c r="J313" s="144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3"/>
      <c r="AB313" s="198" t="s">
        <v>153</v>
      </c>
      <c r="AC313" s="171"/>
      <c r="AD313" s="172"/>
      <c r="AE313" s="274" t="s">
        <v>261</v>
      </c>
      <c r="AF313" s="275"/>
      <c r="AG313" s="275"/>
      <c r="AH313" s="275"/>
      <c r="AI313" s="275"/>
      <c r="AJ313" s="275"/>
      <c r="AK313" s="275"/>
      <c r="AL313" s="275"/>
      <c r="AM313" s="275"/>
      <c r="AN313" s="276"/>
      <c r="AO313" s="274" t="s">
        <v>262</v>
      </c>
      <c r="AP313" s="275"/>
      <c r="AQ313" s="275"/>
      <c r="AR313" s="275"/>
      <c r="AS313" s="275"/>
      <c r="AT313" s="275"/>
      <c r="AU313" s="275"/>
      <c r="AV313" s="275"/>
      <c r="AW313" s="275"/>
    </row>
    <row r="314" spans="1:49" ht="13.5" thickBot="1">
      <c r="A314" s="277">
        <v>1</v>
      </c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  <c r="AA314" s="279"/>
      <c r="AB314" s="146">
        <v>2</v>
      </c>
      <c r="AC314" s="147"/>
      <c r="AD314" s="148"/>
      <c r="AE314" s="277">
        <v>3</v>
      </c>
      <c r="AF314" s="278"/>
      <c r="AG314" s="278"/>
      <c r="AH314" s="278"/>
      <c r="AI314" s="278"/>
      <c r="AJ314" s="278"/>
      <c r="AK314" s="278"/>
      <c r="AL314" s="278"/>
      <c r="AM314" s="278"/>
      <c r="AN314" s="279"/>
      <c r="AO314" s="277">
        <v>4</v>
      </c>
      <c r="AP314" s="278"/>
      <c r="AQ314" s="278"/>
      <c r="AR314" s="278"/>
      <c r="AS314" s="278"/>
      <c r="AT314" s="278"/>
      <c r="AU314" s="278"/>
      <c r="AV314" s="278"/>
      <c r="AW314" s="278"/>
    </row>
    <row r="315" spans="1:49" ht="12.75">
      <c r="A315" s="280" t="s">
        <v>263</v>
      </c>
      <c r="B315" s="281"/>
      <c r="C315" s="281"/>
      <c r="D315" s="281"/>
      <c r="E315" s="281"/>
      <c r="F315" s="281"/>
      <c r="G315" s="281"/>
      <c r="H315" s="281"/>
      <c r="I315" s="281"/>
      <c r="J315" s="281"/>
      <c r="K315" s="281"/>
      <c r="L315" s="281"/>
      <c r="M315" s="281"/>
      <c r="N315" s="281"/>
      <c r="O315" s="281"/>
      <c r="P315" s="281"/>
      <c r="Q315" s="281"/>
      <c r="R315" s="281"/>
      <c r="S315" s="281"/>
      <c r="T315" s="281"/>
      <c r="U315" s="281"/>
      <c r="V315" s="281"/>
      <c r="W315" s="281"/>
      <c r="X315" s="281"/>
      <c r="Y315" s="281"/>
      <c r="Z315" s="281"/>
      <c r="AA315" s="221"/>
      <c r="AB315" s="282">
        <v>10</v>
      </c>
      <c r="AC315" s="224"/>
      <c r="AD315" s="225"/>
      <c r="AE315" s="579">
        <v>136710.19</v>
      </c>
      <c r="AF315" s="579"/>
      <c r="AG315" s="579"/>
      <c r="AH315" s="579"/>
      <c r="AI315" s="579"/>
      <c r="AJ315" s="579"/>
      <c r="AK315" s="579"/>
      <c r="AL315" s="579"/>
      <c r="AM315" s="579"/>
      <c r="AN315" s="579"/>
      <c r="AO315" s="596">
        <v>1263000</v>
      </c>
      <c r="AP315" s="596"/>
      <c r="AQ315" s="596"/>
      <c r="AR315" s="596"/>
      <c r="AS315" s="596"/>
      <c r="AT315" s="596"/>
      <c r="AU315" s="596"/>
      <c r="AV315" s="596"/>
      <c r="AW315" s="596"/>
    </row>
    <row r="316" spans="1:40" ht="24">
      <c r="A316" s="283" t="s">
        <v>264</v>
      </c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  <c r="AA316" s="285"/>
      <c r="AB316" s="240"/>
      <c r="AD316" s="241"/>
      <c r="AN316" s="241"/>
    </row>
    <row r="317" spans="1:49" ht="12.75">
      <c r="A317" s="252" t="s">
        <v>265</v>
      </c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286"/>
      <c r="AB317" s="208">
        <v>20</v>
      </c>
      <c r="AC317" s="209"/>
      <c r="AD317" s="210"/>
      <c r="AE317" s="563">
        <v>234436947</v>
      </c>
      <c r="AF317" s="563"/>
      <c r="AG317" s="563"/>
      <c r="AH317" s="563"/>
      <c r="AI317" s="563"/>
      <c r="AJ317" s="563"/>
      <c r="AK317" s="563"/>
      <c r="AL317" s="563"/>
      <c r="AM317" s="563"/>
      <c r="AN317" s="563"/>
      <c r="AO317" s="564">
        <v>211633000</v>
      </c>
      <c r="AP317" s="564"/>
      <c r="AQ317" s="564"/>
      <c r="AR317" s="564"/>
      <c r="AS317" s="564"/>
      <c r="AT317" s="564"/>
      <c r="AU317" s="564"/>
      <c r="AV317" s="564"/>
      <c r="AW317" s="564"/>
    </row>
    <row r="318" spans="1:49" ht="12.75">
      <c r="A318" s="630"/>
      <c r="B318" s="630"/>
      <c r="C318" s="630"/>
      <c r="D318" s="630"/>
      <c r="E318" s="630"/>
      <c r="F318" s="630"/>
      <c r="G318" s="630"/>
      <c r="H318" s="630"/>
      <c r="I318" s="630"/>
      <c r="J318" s="630"/>
      <c r="K318" s="630"/>
      <c r="L318" s="630"/>
      <c r="M318" s="630"/>
      <c r="N318" s="630"/>
      <c r="O318" s="630"/>
      <c r="P318" s="630"/>
      <c r="Q318" s="630"/>
      <c r="R318" s="630"/>
      <c r="S318" s="630"/>
      <c r="T318" s="630"/>
      <c r="U318" s="630"/>
      <c r="V318" s="630"/>
      <c r="W318" s="630"/>
      <c r="X318" s="630"/>
      <c r="Y318" s="630"/>
      <c r="Z318" s="630"/>
      <c r="AA318" s="630"/>
      <c r="AB318" s="212">
        <v>30</v>
      </c>
      <c r="AC318" s="142"/>
      <c r="AD318" s="143"/>
      <c r="AE318" s="582" t="s">
        <v>693</v>
      </c>
      <c r="AF318" s="582"/>
      <c r="AG318" s="582"/>
      <c r="AH318" s="582"/>
      <c r="AI318" s="582"/>
      <c r="AJ318" s="582"/>
      <c r="AK318" s="582"/>
      <c r="AL318" s="582"/>
      <c r="AM318" s="582"/>
      <c r="AN318" s="582"/>
      <c r="AO318" s="583" t="s">
        <v>693</v>
      </c>
      <c r="AP318" s="583"/>
      <c r="AQ318" s="583"/>
      <c r="AR318" s="583"/>
      <c r="AS318" s="583"/>
      <c r="AT318" s="583"/>
      <c r="AU318" s="583"/>
      <c r="AV318" s="583"/>
      <c r="AW318" s="583"/>
    </row>
    <row r="319" spans="1:49" ht="12.75">
      <c r="A319" s="287" t="s">
        <v>171</v>
      </c>
      <c r="B319" s="281"/>
      <c r="C319" s="281"/>
      <c r="D319" s="281"/>
      <c r="E319" s="281"/>
      <c r="F319" s="281"/>
      <c r="G319" s="281"/>
      <c r="H319" s="281"/>
      <c r="I319" s="281"/>
      <c r="J319" s="281"/>
      <c r="K319" s="281"/>
      <c r="L319" s="281"/>
      <c r="M319" s="281"/>
      <c r="N319" s="281"/>
      <c r="O319" s="281"/>
      <c r="P319" s="281"/>
      <c r="Q319" s="281"/>
      <c r="R319" s="281"/>
      <c r="S319" s="281"/>
      <c r="T319" s="281"/>
      <c r="U319" s="281"/>
      <c r="V319" s="281"/>
      <c r="W319" s="281"/>
      <c r="X319" s="281"/>
      <c r="Y319" s="281"/>
      <c r="Z319" s="281"/>
      <c r="AA319" s="221"/>
      <c r="AB319" s="214">
        <v>110</v>
      </c>
      <c r="AC319" s="142"/>
      <c r="AD319" s="143"/>
      <c r="AE319" s="584">
        <v>435426</v>
      </c>
      <c r="AF319" s="584"/>
      <c r="AG319" s="584"/>
      <c r="AH319" s="584"/>
      <c r="AI319" s="584"/>
      <c r="AJ319" s="584"/>
      <c r="AK319" s="584"/>
      <c r="AL319" s="584"/>
      <c r="AM319" s="584"/>
      <c r="AN319" s="584"/>
      <c r="AO319" s="581">
        <v>699000</v>
      </c>
      <c r="AP319" s="581"/>
      <c r="AQ319" s="581"/>
      <c r="AR319" s="581"/>
      <c r="AS319" s="581"/>
      <c r="AT319" s="581"/>
      <c r="AU319" s="581"/>
      <c r="AV319" s="581"/>
      <c r="AW319" s="581"/>
    </row>
    <row r="320" spans="1:49" ht="12.75">
      <c r="A320" s="287" t="s">
        <v>266</v>
      </c>
      <c r="B320" s="281"/>
      <c r="C320" s="281"/>
      <c r="D320" s="281"/>
      <c r="E320" s="281"/>
      <c r="F320" s="281"/>
      <c r="G320" s="281"/>
      <c r="H320" s="281"/>
      <c r="I320" s="281"/>
      <c r="J320" s="281"/>
      <c r="K320" s="281"/>
      <c r="L320" s="281"/>
      <c r="M320" s="281"/>
      <c r="N320" s="281"/>
      <c r="O320" s="281"/>
      <c r="P320" s="281"/>
      <c r="Q320" s="281"/>
      <c r="R320" s="281"/>
      <c r="S320" s="281"/>
      <c r="T320" s="281"/>
      <c r="U320" s="281"/>
      <c r="V320" s="281"/>
      <c r="W320" s="281"/>
      <c r="X320" s="281"/>
      <c r="Y320" s="281"/>
      <c r="Z320" s="281"/>
      <c r="AA320" s="221"/>
      <c r="AB320" s="214">
        <v>120</v>
      </c>
      <c r="AC320" s="142"/>
      <c r="AD320" s="143"/>
      <c r="AE320" s="582" t="s">
        <v>267</v>
      </c>
      <c r="AF320" s="582"/>
      <c r="AG320" s="582"/>
      <c r="AH320" s="582"/>
      <c r="AI320" s="582"/>
      <c r="AJ320" s="582"/>
      <c r="AK320" s="582"/>
      <c r="AL320" s="582"/>
      <c r="AM320" s="582"/>
      <c r="AN320" s="582"/>
      <c r="AO320" s="583" t="s">
        <v>268</v>
      </c>
      <c r="AP320" s="583"/>
      <c r="AQ320" s="583"/>
      <c r="AR320" s="583"/>
      <c r="AS320" s="583"/>
      <c r="AT320" s="583"/>
      <c r="AU320" s="583"/>
      <c r="AV320" s="583"/>
      <c r="AW320" s="583"/>
    </row>
    <row r="321" spans="1:49" ht="12.75">
      <c r="A321" s="287"/>
      <c r="B321" s="565" t="s">
        <v>269</v>
      </c>
      <c r="C321" s="565"/>
      <c r="D321" s="565"/>
      <c r="E321" s="565"/>
      <c r="F321" s="565"/>
      <c r="G321" s="565"/>
      <c r="H321" s="565"/>
      <c r="I321" s="565"/>
      <c r="J321" s="565"/>
      <c r="K321" s="565"/>
      <c r="L321" s="565"/>
      <c r="M321" s="565"/>
      <c r="N321" s="565"/>
      <c r="O321" s="565"/>
      <c r="P321" s="565"/>
      <c r="Q321" s="565"/>
      <c r="R321" s="565"/>
      <c r="S321" s="565"/>
      <c r="T321" s="565"/>
      <c r="U321" s="565"/>
      <c r="V321" s="565"/>
      <c r="W321" s="565"/>
      <c r="X321" s="565"/>
      <c r="Y321" s="565"/>
      <c r="Z321" s="565"/>
      <c r="AA321" s="565"/>
      <c r="AB321" s="214">
        <v>150</v>
      </c>
      <c r="AC321" s="142"/>
      <c r="AD321" s="143"/>
      <c r="AE321" s="582" t="s">
        <v>270</v>
      </c>
      <c r="AF321" s="582"/>
      <c r="AG321" s="582"/>
      <c r="AH321" s="582"/>
      <c r="AI321" s="582"/>
      <c r="AJ321" s="582"/>
      <c r="AK321" s="582"/>
      <c r="AL321" s="582"/>
      <c r="AM321" s="582"/>
      <c r="AN321" s="582"/>
      <c r="AO321" s="583" t="s">
        <v>271</v>
      </c>
      <c r="AP321" s="583"/>
      <c r="AQ321" s="583"/>
      <c r="AR321" s="583"/>
      <c r="AS321" s="583"/>
      <c r="AT321" s="583"/>
      <c r="AU321" s="583"/>
      <c r="AV321" s="583"/>
      <c r="AW321" s="583"/>
    </row>
    <row r="322" spans="1:49" ht="12.75">
      <c r="A322" s="287"/>
      <c r="B322" s="288" t="s">
        <v>272</v>
      </c>
      <c r="C322" s="281"/>
      <c r="D322" s="281"/>
      <c r="E322" s="281"/>
      <c r="F322" s="281"/>
      <c r="G322" s="281"/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1"/>
      <c r="S322" s="281"/>
      <c r="T322" s="281"/>
      <c r="U322" s="281"/>
      <c r="V322" s="281"/>
      <c r="W322" s="281"/>
      <c r="X322" s="281"/>
      <c r="Y322" s="281"/>
      <c r="Z322" s="281"/>
      <c r="AA322" s="221"/>
      <c r="AB322" s="214">
        <v>160</v>
      </c>
      <c r="AC322" s="142"/>
      <c r="AD322" s="143"/>
      <c r="AE322" s="582" t="s">
        <v>273</v>
      </c>
      <c r="AF322" s="582"/>
      <c r="AG322" s="582"/>
      <c r="AH322" s="582"/>
      <c r="AI322" s="582"/>
      <c r="AJ322" s="582"/>
      <c r="AK322" s="582"/>
      <c r="AL322" s="582"/>
      <c r="AM322" s="582"/>
      <c r="AN322" s="582"/>
      <c r="AO322" s="583" t="s">
        <v>274</v>
      </c>
      <c r="AP322" s="583"/>
      <c r="AQ322" s="583"/>
      <c r="AR322" s="583"/>
      <c r="AS322" s="583"/>
      <c r="AT322" s="583"/>
      <c r="AU322" s="583"/>
      <c r="AV322" s="583"/>
      <c r="AW322" s="583"/>
    </row>
    <row r="323" spans="1:49" ht="12.75">
      <c r="A323" s="287"/>
      <c r="B323" s="288" t="s">
        <v>275</v>
      </c>
      <c r="C323" s="281"/>
      <c r="D323" s="281"/>
      <c r="E323" s="281"/>
      <c r="F323" s="281"/>
      <c r="G323" s="281"/>
      <c r="H323" s="281"/>
      <c r="I323" s="281"/>
      <c r="J323" s="281"/>
      <c r="K323" s="281"/>
      <c r="L323" s="281"/>
      <c r="M323" s="281"/>
      <c r="N323" s="281"/>
      <c r="O323" s="281"/>
      <c r="P323" s="281"/>
      <c r="Q323" s="281"/>
      <c r="R323" s="281"/>
      <c r="S323" s="281"/>
      <c r="T323" s="281"/>
      <c r="U323" s="281"/>
      <c r="V323" s="281"/>
      <c r="W323" s="281"/>
      <c r="X323" s="281"/>
      <c r="Y323" s="281"/>
      <c r="Z323" s="281"/>
      <c r="AA323" s="221"/>
      <c r="AB323" s="214">
        <v>170</v>
      </c>
      <c r="AC323" s="142"/>
      <c r="AD323" s="143"/>
      <c r="AE323" s="582" t="s">
        <v>276</v>
      </c>
      <c r="AF323" s="582"/>
      <c r="AG323" s="582"/>
      <c r="AH323" s="582"/>
      <c r="AI323" s="582"/>
      <c r="AJ323" s="582"/>
      <c r="AK323" s="582"/>
      <c r="AL323" s="582"/>
      <c r="AM323" s="582"/>
      <c r="AN323" s="582"/>
      <c r="AO323" s="583" t="s">
        <v>277</v>
      </c>
      <c r="AP323" s="583"/>
      <c r="AQ323" s="583"/>
      <c r="AR323" s="583"/>
      <c r="AS323" s="583"/>
      <c r="AT323" s="583"/>
      <c r="AU323" s="583"/>
      <c r="AV323" s="583"/>
      <c r="AW323" s="583"/>
    </row>
    <row r="324" spans="1:49" ht="12.75">
      <c r="A324" s="287"/>
      <c r="B324" s="288" t="s">
        <v>278</v>
      </c>
      <c r="C324" s="281"/>
      <c r="D324" s="281"/>
      <c r="E324" s="281"/>
      <c r="F324" s="281"/>
      <c r="G324" s="281"/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1"/>
      <c r="S324" s="281"/>
      <c r="T324" s="281"/>
      <c r="U324" s="281"/>
      <c r="V324" s="281"/>
      <c r="W324" s="281"/>
      <c r="X324" s="281"/>
      <c r="Y324" s="281"/>
      <c r="Z324" s="281"/>
      <c r="AA324" s="221"/>
      <c r="AB324" s="214">
        <v>180</v>
      </c>
      <c r="AC324" s="142"/>
      <c r="AD324" s="143"/>
      <c r="AE324" s="582" t="s">
        <v>279</v>
      </c>
      <c r="AF324" s="582"/>
      <c r="AG324" s="582"/>
      <c r="AH324" s="582"/>
      <c r="AI324" s="582"/>
      <c r="AJ324" s="582"/>
      <c r="AK324" s="582"/>
      <c r="AL324" s="582"/>
      <c r="AM324" s="582"/>
      <c r="AN324" s="582"/>
      <c r="AO324" s="583" t="s">
        <v>280</v>
      </c>
      <c r="AP324" s="583"/>
      <c r="AQ324" s="583"/>
      <c r="AR324" s="583"/>
      <c r="AS324" s="583"/>
      <c r="AT324" s="583"/>
      <c r="AU324" s="583"/>
      <c r="AV324" s="583"/>
      <c r="AW324" s="583"/>
    </row>
    <row r="325" spans="1:49" ht="12.75">
      <c r="A325" s="630"/>
      <c r="B325" s="630"/>
      <c r="C325" s="630"/>
      <c r="D325" s="630"/>
      <c r="E325" s="630"/>
      <c r="F325" s="630"/>
      <c r="G325" s="630"/>
      <c r="H325" s="630"/>
      <c r="I325" s="630"/>
      <c r="J325" s="630"/>
      <c r="K325" s="630"/>
      <c r="L325" s="630"/>
      <c r="M325" s="630"/>
      <c r="N325" s="630"/>
      <c r="O325" s="630"/>
      <c r="P325" s="630"/>
      <c r="Q325" s="630"/>
      <c r="R325" s="630"/>
      <c r="S325" s="630"/>
      <c r="T325" s="630"/>
      <c r="U325" s="630"/>
      <c r="V325" s="630"/>
      <c r="W325" s="630"/>
      <c r="X325" s="630"/>
      <c r="Y325" s="630"/>
      <c r="Z325" s="630"/>
      <c r="AA325" s="630"/>
      <c r="AB325" s="214">
        <v>181</v>
      </c>
      <c r="AC325" s="142"/>
      <c r="AD325" s="143"/>
      <c r="AE325" s="582" t="s">
        <v>693</v>
      </c>
      <c r="AF325" s="582"/>
      <c r="AG325" s="582"/>
      <c r="AH325" s="582"/>
      <c r="AI325" s="582"/>
      <c r="AJ325" s="582"/>
      <c r="AK325" s="582"/>
      <c r="AL325" s="582"/>
      <c r="AM325" s="582"/>
      <c r="AN325" s="582"/>
      <c r="AO325" s="583" t="s">
        <v>693</v>
      </c>
      <c r="AP325" s="583"/>
      <c r="AQ325" s="583"/>
      <c r="AR325" s="583"/>
      <c r="AS325" s="583"/>
      <c r="AT325" s="583"/>
      <c r="AU325" s="583"/>
      <c r="AV325" s="583"/>
      <c r="AW325" s="583"/>
    </row>
    <row r="326" spans="1:49" ht="12.75">
      <c r="A326" s="287"/>
      <c r="B326" s="288" t="s">
        <v>281</v>
      </c>
      <c r="C326" s="281"/>
      <c r="D326" s="281"/>
      <c r="E326" s="281"/>
      <c r="F326" s="281"/>
      <c r="G326" s="281"/>
      <c r="H326" s="281"/>
      <c r="I326" s="281"/>
      <c r="J326" s="281"/>
      <c r="K326" s="281"/>
      <c r="L326" s="281"/>
      <c r="M326" s="281"/>
      <c r="N326" s="281"/>
      <c r="O326" s="281"/>
      <c r="P326" s="281"/>
      <c r="Q326" s="281"/>
      <c r="R326" s="281"/>
      <c r="S326" s="281"/>
      <c r="T326" s="281"/>
      <c r="U326" s="281"/>
      <c r="V326" s="281"/>
      <c r="W326" s="281"/>
      <c r="X326" s="281"/>
      <c r="Y326" s="281"/>
      <c r="Z326" s="281"/>
      <c r="AA326" s="221"/>
      <c r="AB326" s="214">
        <v>190</v>
      </c>
      <c r="AC326" s="142"/>
      <c r="AD326" s="143"/>
      <c r="AE326" s="582" t="s">
        <v>282</v>
      </c>
      <c r="AF326" s="582"/>
      <c r="AG326" s="582"/>
      <c r="AH326" s="582"/>
      <c r="AI326" s="582"/>
      <c r="AJ326" s="582"/>
      <c r="AK326" s="582"/>
      <c r="AL326" s="582"/>
      <c r="AM326" s="582"/>
      <c r="AN326" s="582"/>
      <c r="AO326" s="583" t="s">
        <v>283</v>
      </c>
      <c r="AP326" s="583"/>
      <c r="AQ326" s="583"/>
      <c r="AR326" s="583"/>
      <c r="AS326" s="583"/>
      <c r="AT326" s="583"/>
      <c r="AU326" s="583"/>
      <c r="AV326" s="583"/>
      <c r="AW326" s="583"/>
    </row>
    <row r="327" spans="1:49" ht="12.75">
      <c r="A327" s="631" t="s">
        <v>284</v>
      </c>
      <c r="B327" s="631"/>
      <c r="C327" s="631"/>
      <c r="D327" s="631"/>
      <c r="E327" s="631"/>
      <c r="F327" s="631"/>
      <c r="G327" s="631"/>
      <c r="H327" s="631"/>
      <c r="I327" s="631"/>
      <c r="J327" s="631"/>
      <c r="K327" s="631"/>
      <c r="L327" s="631"/>
      <c r="M327" s="631"/>
      <c r="N327" s="631"/>
      <c r="O327" s="631"/>
      <c r="P327" s="631"/>
      <c r="Q327" s="631"/>
      <c r="R327" s="631"/>
      <c r="S327" s="631"/>
      <c r="T327" s="631"/>
      <c r="U327" s="631"/>
      <c r="V327" s="631"/>
      <c r="W327" s="631"/>
      <c r="X327" s="631"/>
      <c r="Y327" s="631"/>
      <c r="Z327" s="631"/>
      <c r="AA327" s="631"/>
      <c r="AB327" s="214">
        <v>200</v>
      </c>
      <c r="AC327" s="142"/>
      <c r="AD327" s="143"/>
      <c r="AE327" s="603">
        <v>3654000</v>
      </c>
      <c r="AF327" s="603"/>
      <c r="AG327" s="603"/>
      <c r="AH327" s="603"/>
      <c r="AI327" s="603"/>
      <c r="AJ327" s="603"/>
      <c r="AK327" s="603"/>
      <c r="AL327" s="603"/>
      <c r="AM327" s="603"/>
      <c r="AN327" s="603"/>
      <c r="AO327" s="604">
        <v>6418000</v>
      </c>
      <c r="AP327" s="604"/>
      <c r="AQ327" s="604"/>
      <c r="AR327" s="604"/>
      <c r="AS327" s="604"/>
      <c r="AT327" s="604"/>
      <c r="AU327" s="604"/>
      <c r="AV327" s="604"/>
      <c r="AW327" s="604"/>
    </row>
    <row r="328" spans="1:40" ht="12.75">
      <c r="A328" s="632" t="s">
        <v>285</v>
      </c>
      <c r="B328" s="633"/>
      <c r="C328" s="633"/>
      <c r="D328" s="633"/>
      <c r="E328" s="633"/>
      <c r="F328" s="633"/>
      <c r="G328" s="633"/>
      <c r="H328" s="633"/>
      <c r="I328" s="633"/>
      <c r="J328" s="633"/>
      <c r="K328" s="633"/>
      <c r="L328" s="633"/>
      <c r="M328" s="633"/>
      <c r="N328" s="633"/>
      <c r="O328" s="633"/>
      <c r="P328" s="633"/>
      <c r="Q328" s="633"/>
      <c r="R328" s="633"/>
      <c r="S328" s="633"/>
      <c r="T328" s="633"/>
      <c r="U328" s="633"/>
      <c r="V328" s="633"/>
      <c r="W328" s="633"/>
      <c r="X328" s="633"/>
      <c r="Y328" s="633"/>
      <c r="AA328" s="289"/>
      <c r="AB328" s="240"/>
      <c r="AD328" s="241"/>
      <c r="AN328" s="241"/>
    </row>
    <row r="329" spans="1:49" ht="12.75">
      <c r="A329" s="634" t="s">
        <v>286</v>
      </c>
      <c r="B329" s="634"/>
      <c r="C329" s="634"/>
      <c r="D329" s="634"/>
      <c r="E329" s="634"/>
      <c r="F329" s="634"/>
      <c r="G329" s="634"/>
      <c r="H329" s="634"/>
      <c r="I329" s="634"/>
      <c r="J329" s="634"/>
      <c r="K329" s="634"/>
      <c r="L329" s="634"/>
      <c r="M329" s="634"/>
      <c r="N329" s="634"/>
      <c r="O329" s="634"/>
      <c r="P329" s="634"/>
      <c r="Q329" s="634"/>
      <c r="R329" s="634"/>
      <c r="S329" s="634"/>
      <c r="T329" s="634"/>
      <c r="U329" s="634"/>
      <c r="V329" s="634"/>
      <c r="W329" s="634"/>
      <c r="X329" s="634"/>
      <c r="Y329" s="634"/>
      <c r="Z329" s="634"/>
      <c r="AA329" s="634"/>
      <c r="AB329" s="215">
        <v>210</v>
      </c>
      <c r="AC329" s="209"/>
      <c r="AD329" s="210"/>
      <c r="AE329" s="566" t="s">
        <v>693</v>
      </c>
      <c r="AF329" s="566"/>
      <c r="AG329" s="566"/>
      <c r="AH329" s="566"/>
      <c r="AI329" s="566"/>
      <c r="AJ329" s="566"/>
      <c r="AK329" s="566"/>
      <c r="AL329" s="566"/>
      <c r="AM329" s="566"/>
      <c r="AN329" s="566"/>
      <c r="AO329" s="567" t="s">
        <v>693</v>
      </c>
      <c r="AP329" s="567"/>
      <c r="AQ329" s="567"/>
      <c r="AR329" s="567"/>
      <c r="AS329" s="567"/>
      <c r="AT329" s="567"/>
      <c r="AU329" s="567"/>
      <c r="AV329" s="567"/>
      <c r="AW329" s="567"/>
    </row>
    <row r="330" spans="1:49" ht="12.75">
      <c r="A330" s="630" t="s">
        <v>287</v>
      </c>
      <c r="B330" s="630"/>
      <c r="C330" s="630"/>
      <c r="D330" s="630"/>
      <c r="E330" s="630"/>
      <c r="F330" s="630"/>
      <c r="G330" s="630"/>
      <c r="H330" s="630"/>
      <c r="I330" s="630"/>
      <c r="J330" s="630"/>
      <c r="K330" s="630"/>
      <c r="L330" s="630"/>
      <c r="M330" s="630"/>
      <c r="N330" s="630"/>
      <c r="O330" s="630"/>
      <c r="P330" s="630"/>
      <c r="Q330" s="630"/>
      <c r="R330" s="630"/>
      <c r="S330" s="630"/>
      <c r="T330" s="630"/>
      <c r="U330" s="630"/>
      <c r="V330" s="630"/>
      <c r="W330" s="630"/>
      <c r="X330" s="630"/>
      <c r="Y330" s="630"/>
      <c r="Z330" s="630"/>
      <c r="AA330" s="630"/>
      <c r="AB330" s="214">
        <v>220</v>
      </c>
      <c r="AC330" s="142"/>
      <c r="AD330" s="143"/>
      <c r="AE330" s="582" t="s">
        <v>693</v>
      </c>
      <c r="AF330" s="582"/>
      <c r="AG330" s="582"/>
      <c r="AH330" s="582"/>
      <c r="AI330" s="582"/>
      <c r="AJ330" s="582"/>
      <c r="AK330" s="582"/>
      <c r="AL330" s="582"/>
      <c r="AM330" s="582"/>
      <c r="AN330" s="582"/>
      <c r="AO330" s="583" t="s">
        <v>693</v>
      </c>
      <c r="AP330" s="583"/>
      <c r="AQ330" s="583"/>
      <c r="AR330" s="583"/>
      <c r="AS330" s="583"/>
      <c r="AT330" s="583"/>
      <c r="AU330" s="583"/>
      <c r="AV330" s="583"/>
      <c r="AW330" s="583"/>
    </row>
    <row r="331" spans="1:49" ht="12.75">
      <c r="A331" s="630" t="s">
        <v>288</v>
      </c>
      <c r="B331" s="630"/>
      <c r="C331" s="630"/>
      <c r="D331" s="630"/>
      <c r="E331" s="630"/>
      <c r="F331" s="630"/>
      <c r="G331" s="630"/>
      <c r="H331" s="630"/>
      <c r="I331" s="630"/>
      <c r="J331" s="630"/>
      <c r="K331" s="630"/>
      <c r="L331" s="630"/>
      <c r="M331" s="630"/>
      <c r="N331" s="630"/>
      <c r="O331" s="630"/>
      <c r="P331" s="630"/>
      <c r="Q331" s="630"/>
      <c r="R331" s="630"/>
      <c r="S331" s="630"/>
      <c r="T331" s="630"/>
      <c r="U331" s="630"/>
      <c r="V331" s="630"/>
      <c r="W331" s="630"/>
      <c r="X331" s="630"/>
      <c r="Y331" s="630"/>
      <c r="Z331" s="630"/>
      <c r="AA331" s="630"/>
      <c r="AB331" s="214">
        <v>230</v>
      </c>
      <c r="AC331" s="142"/>
      <c r="AD331" s="143"/>
      <c r="AE331" s="584">
        <v>80563.25</v>
      </c>
      <c r="AF331" s="584"/>
      <c r="AG331" s="584"/>
      <c r="AH331" s="584"/>
      <c r="AI331" s="584"/>
      <c r="AJ331" s="584"/>
      <c r="AK331" s="584"/>
      <c r="AL331" s="584"/>
      <c r="AM331" s="584"/>
      <c r="AN331" s="584"/>
      <c r="AO331" s="581">
        <v>64000</v>
      </c>
      <c r="AP331" s="581"/>
      <c r="AQ331" s="581"/>
      <c r="AR331" s="581"/>
      <c r="AS331" s="581"/>
      <c r="AT331" s="581"/>
      <c r="AU331" s="581"/>
      <c r="AV331" s="581"/>
      <c r="AW331" s="581"/>
    </row>
    <row r="332" spans="1:49" ht="12.75">
      <c r="A332" s="630" t="s">
        <v>289</v>
      </c>
      <c r="B332" s="630"/>
      <c r="C332" s="630"/>
      <c r="D332" s="630"/>
      <c r="E332" s="630"/>
      <c r="F332" s="630"/>
      <c r="G332" s="630"/>
      <c r="H332" s="630"/>
      <c r="I332" s="630"/>
      <c r="J332" s="630"/>
      <c r="K332" s="630"/>
      <c r="L332" s="630"/>
      <c r="M332" s="630"/>
      <c r="N332" s="630"/>
      <c r="O332" s="630"/>
      <c r="P332" s="630"/>
      <c r="Q332" s="630"/>
      <c r="R332" s="630"/>
      <c r="S332" s="630"/>
      <c r="T332" s="630"/>
      <c r="U332" s="630"/>
      <c r="V332" s="630"/>
      <c r="W332" s="630"/>
      <c r="X332" s="630"/>
      <c r="Y332" s="630"/>
      <c r="Z332" s="630"/>
      <c r="AA332" s="630"/>
      <c r="AB332" s="214">
        <v>240</v>
      </c>
      <c r="AC332" s="142"/>
      <c r="AD332" s="143"/>
      <c r="AE332" s="582" t="s">
        <v>693</v>
      </c>
      <c r="AF332" s="582"/>
      <c r="AG332" s="582"/>
      <c r="AH332" s="582"/>
      <c r="AI332" s="582"/>
      <c r="AJ332" s="582"/>
      <c r="AK332" s="582"/>
      <c r="AL332" s="582"/>
      <c r="AM332" s="582"/>
      <c r="AN332" s="582"/>
      <c r="AO332" s="581">
        <v>1000</v>
      </c>
      <c r="AP332" s="581"/>
      <c r="AQ332" s="581"/>
      <c r="AR332" s="581"/>
      <c r="AS332" s="581"/>
      <c r="AT332" s="581"/>
      <c r="AU332" s="581"/>
      <c r="AV332" s="581"/>
      <c r="AW332" s="581"/>
    </row>
    <row r="333" spans="1:49" ht="12.75">
      <c r="A333" s="630" t="s">
        <v>290</v>
      </c>
      <c r="B333" s="630"/>
      <c r="C333" s="630"/>
      <c r="D333" s="630"/>
      <c r="E333" s="630"/>
      <c r="F333" s="630"/>
      <c r="G333" s="630"/>
      <c r="H333" s="630"/>
      <c r="I333" s="630"/>
      <c r="J333" s="630"/>
      <c r="K333" s="630"/>
      <c r="L333" s="630"/>
      <c r="M333" s="630"/>
      <c r="N333" s="630"/>
      <c r="O333" s="630"/>
      <c r="P333" s="630"/>
      <c r="Q333" s="630"/>
      <c r="R333" s="630"/>
      <c r="S333" s="630"/>
      <c r="T333" s="630"/>
      <c r="U333" s="630"/>
      <c r="V333" s="630"/>
      <c r="W333" s="630"/>
      <c r="X333" s="630"/>
      <c r="Y333" s="630"/>
      <c r="Z333" s="630"/>
      <c r="AA333" s="630"/>
      <c r="AB333" s="214">
        <v>250</v>
      </c>
      <c r="AC333" s="142"/>
      <c r="AD333" s="143"/>
      <c r="AE333" s="603">
        <v>4799000</v>
      </c>
      <c r="AF333" s="603"/>
      <c r="AG333" s="603"/>
      <c r="AH333" s="603"/>
      <c r="AI333" s="603"/>
      <c r="AJ333" s="603"/>
      <c r="AK333" s="603"/>
      <c r="AL333" s="603"/>
      <c r="AM333" s="603"/>
      <c r="AN333" s="603"/>
      <c r="AO333" s="583" t="s">
        <v>693</v>
      </c>
      <c r="AP333" s="583"/>
      <c r="AQ333" s="583"/>
      <c r="AR333" s="583"/>
      <c r="AS333" s="583"/>
      <c r="AT333" s="583"/>
      <c r="AU333" s="583"/>
      <c r="AV333" s="583"/>
      <c r="AW333" s="583"/>
    </row>
    <row r="334" spans="1:49" ht="12.75">
      <c r="A334" s="630"/>
      <c r="B334" s="630"/>
      <c r="C334" s="630"/>
      <c r="D334" s="630"/>
      <c r="E334" s="630"/>
      <c r="F334" s="630"/>
      <c r="G334" s="630"/>
      <c r="H334" s="630"/>
      <c r="I334" s="630"/>
      <c r="J334" s="630"/>
      <c r="K334" s="630"/>
      <c r="L334" s="630"/>
      <c r="M334" s="630"/>
      <c r="N334" s="630"/>
      <c r="O334" s="630"/>
      <c r="P334" s="630"/>
      <c r="Q334" s="630"/>
      <c r="R334" s="630"/>
      <c r="S334" s="630"/>
      <c r="T334" s="630"/>
      <c r="U334" s="630"/>
      <c r="V334" s="630"/>
      <c r="W334" s="630"/>
      <c r="X334" s="630"/>
      <c r="Y334" s="630"/>
      <c r="Z334" s="630"/>
      <c r="AA334" s="630"/>
      <c r="AB334" s="214">
        <v>260</v>
      </c>
      <c r="AC334" s="142"/>
      <c r="AD334" s="143"/>
      <c r="AE334" s="582" t="s">
        <v>693</v>
      </c>
      <c r="AF334" s="582"/>
      <c r="AG334" s="582"/>
      <c r="AH334" s="582"/>
      <c r="AI334" s="582"/>
      <c r="AJ334" s="582"/>
      <c r="AK334" s="582"/>
      <c r="AL334" s="582"/>
      <c r="AM334" s="582"/>
      <c r="AN334" s="582"/>
      <c r="AO334" s="583" t="s">
        <v>693</v>
      </c>
      <c r="AP334" s="583"/>
      <c r="AQ334" s="583"/>
      <c r="AR334" s="583"/>
      <c r="AS334" s="583"/>
      <c r="AT334" s="583"/>
      <c r="AU334" s="583"/>
      <c r="AV334" s="583"/>
      <c r="AW334" s="583"/>
    </row>
    <row r="335" spans="1:49" ht="12.75">
      <c r="A335" s="630" t="s">
        <v>291</v>
      </c>
      <c r="B335" s="630"/>
      <c r="C335" s="630"/>
      <c r="D335" s="630"/>
      <c r="E335" s="630"/>
      <c r="F335" s="630"/>
      <c r="G335" s="630"/>
      <c r="H335" s="630"/>
      <c r="I335" s="630"/>
      <c r="J335" s="630"/>
      <c r="K335" s="630"/>
      <c r="L335" s="630"/>
      <c r="M335" s="630"/>
      <c r="N335" s="630"/>
      <c r="O335" s="630"/>
      <c r="P335" s="630"/>
      <c r="Q335" s="630"/>
      <c r="R335" s="630"/>
      <c r="S335" s="630"/>
      <c r="T335" s="630"/>
      <c r="U335" s="630"/>
      <c r="V335" s="630"/>
      <c r="W335" s="630"/>
      <c r="X335" s="630"/>
      <c r="Y335" s="630"/>
      <c r="Z335" s="630"/>
      <c r="AA335" s="630"/>
      <c r="AB335" s="214">
        <v>280</v>
      </c>
      <c r="AC335" s="142"/>
      <c r="AD335" s="143"/>
      <c r="AE335" s="582" t="s">
        <v>693</v>
      </c>
      <c r="AF335" s="582"/>
      <c r="AG335" s="582"/>
      <c r="AH335" s="582"/>
      <c r="AI335" s="582"/>
      <c r="AJ335" s="582"/>
      <c r="AK335" s="582"/>
      <c r="AL335" s="582"/>
      <c r="AM335" s="582"/>
      <c r="AN335" s="582"/>
      <c r="AO335" s="583" t="s">
        <v>693</v>
      </c>
      <c r="AP335" s="583"/>
      <c r="AQ335" s="583"/>
      <c r="AR335" s="583"/>
      <c r="AS335" s="583"/>
      <c r="AT335" s="583"/>
      <c r="AU335" s="583"/>
      <c r="AV335" s="583"/>
      <c r="AW335" s="583"/>
    </row>
    <row r="336" spans="1:49" ht="12.75">
      <c r="A336" s="630" t="s">
        <v>292</v>
      </c>
      <c r="B336" s="630"/>
      <c r="C336" s="630"/>
      <c r="D336" s="630"/>
      <c r="E336" s="630"/>
      <c r="F336" s="630"/>
      <c r="G336" s="630"/>
      <c r="H336" s="630"/>
      <c r="I336" s="630"/>
      <c r="J336" s="630"/>
      <c r="K336" s="630"/>
      <c r="L336" s="630"/>
      <c r="M336" s="630"/>
      <c r="N336" s="630"/>
      <c r="O336" s="630"/>
      <c r="P336" s="630"/>
      <c r="Q336" s="630"/>
      <c r="R336" s="630"/>
      <c r="S336" s="630"/>
      <c r="T336" s="630"/>
      <c r="U336" s="630"/>
      <c r="V336" s="630"/>
      <c r="W336" s="630"/>
      <c r="X336" s="630"/>
      <c r="Y336" s="630"/>
      <c r="Z336" s="630"/>
      <c r="AA336" s="630"/>
      <c r="AB336" s="214">
        <v>290</v>
      </c>
      <c r="AC336" s="142"/>
      <c r="AD336" s="143"/>
      <c r="AE336" s="582" t="s">
        <v>293</v>
      </c>
      <c r="AF336" s="582"/>
      <c r="AG336" s="582"/>
      <c r="AH336" s="582"/>
      <c r="AI336" s="582"/>
      <c r="AJ336" s="582"/>
      <c r="AK336" s="582"/>
      <c r="AL336" s="582"/>
      <c r="AM336" s="582"/>
      <c r="AN336" s="582"/>
      <c r="AO336" s="583" t="s">
        <v>294</v>
      </c>
      <c r="AP336" s="583"/>
      <c r="AQ336" s="583"/>
      <c r="AR336" s="583"/>
      <c r="AS336" s="583"/>
      <c r="AT336" s="583"/>
      <c r="AU336" s="583"/>
      <c r="AV336" s="583"/>
      <c r="AW336" s="583"/>
    </row>
    <row r="337" spans="1:49" ht="12.75">
      <c r="A337" s="630" t="s">
        <v>295</v>
      </c>
      <c r="B337" s="630"/>
      <c r="C337" s="630"/>
      <c r="D337" s="630"/>
      <c r="E337" s="630"/>
      <c r="F337" s="630"/>
      <c r="G337" s="630"/>
      <c r="H337" s="630"/>
      <c r="I337" s="630"/>
      <c r="J337" s="630"/>
      <c r="K337" s="630"/>
      <c r="L337" s="630"/>
      <c r="M337" s="630"/>
      <c r="N337" s="630"/>
      <c r="O337" s="630"/>
      <c r="P337" s="630"/>
      <c r="Q337" s="630"/>
      <c r="R337" s="630"/>
      <c r="S337" s="630"/>
      <c r="T337" s="630"/>
      <c r="U337" s="630"/>
      <c r="V337" s="630"/>
      <c r="W337" s="630"/>
      <c r="X337" s="630"/>
      <c r="Y337" s="630"/>
      <c r="Z337" s="630"/>
      <c r="AA337" s="630"/>
      <c r="AB337" s="214">
        <v>300</v>
      </c>
      <c r="AC337" s="142"/>
      <c r="AD337" s="143"/>
      <c r="AE337" s="582" t="s">
        <v>693</v>
      </c>
      <c r="AF337" s="582"/>
      <c r="AG337" s="582"/>
      <c r="AH337" s="582"/>
      <c r="AI337" s="582"/>
      <c r="AJ337" s="582"/>
      <c r="AK337" s="582"/>
      <c r="AL337" s="582"/>
      <c r="AM337" s="582"/>
      <c r="AN337" s="582"/>
      <c r="AO337" s="583" t="s">
        <v>296</v>
      </c>
      <c r="AP337" s="583"/>
      <c r="AQ337" s="583"/>
      <c r="AR337" s="583"/>
      <c r="AS337" s="583"/>
      <c r="AT337" s="583"/>
      <c r="AU337" s="583"/>
      <c r="AV337" s="583"/>
      <c r="AW337" s="583"/>
    </row>
    <row r="338" spans="1:49" ht="12.75">
      <c r="A338" s="630" t="s">
        <v>297</v>
      </c>
      <c r="B338" s="630"/>
      <c r="C338" s="630"/>
      <c r="D338" s="630"/>
      <c r="E338" s="630"/>
      <c r="F338" s="630"/>
      <c r="G338" s="630"/>
      <c r="H338" s="630"/>
      <c r="I338" s="630"/>
      <c r="J338" s="630"/>
      <c r="K338" s="630"/>
      <c r="L338" s="630"/>
      <c r="M338" s="630"/>
      <c r="N338" s="630"/>
      <c r="O338" s="630"/>
      <c r="P338" s="630"/>
      <c r="Q338" s="630"/>
      <c r="R338" s="630"/>
      <c r="S338" s="630"/>
      <c r="T338" s="630"/>
      <c r="U338" s="630"/>
      <c r="V338" s="630"/>
      <c r="W338" s="630"/>
      <c r="X338" s="630"/>
      <c r="Y338" s="630"/>
      <c r="Z338" s="630"/>
      <c r="AA338" s="630"/>
      <c r="AB338" s="214">
        <v>310</v>
      </c>
      <c r="AC338" s="142"/>
      <c r="AD338" s="143"/>
      <c r="AE338" s="582" t="s">
        <v>298</v>
      </c>
      <c r="AF338" s="582"/>
      <c r="AG338" s="582"/>
      <c r="AH338" s="582"/>
      <c r="AI338" s="582"/>
      <c r="AJ338" s="582"/>
      <c r="AK338" s="582"/>
      <c r="AL338" s="582"/>
      <c r="AM338" s="582"/>
      <c r="AN338" s="582"/>
      <c r="AO338" s="583" t="s">
        <v>693</v>
      </c>
      <c r="AP338" s="583"/>
      <c r="AQ338" s="583"/>
      <c r="AR338" s="583"/>
      <c r="AS338" s="583"/>
      <c r="AT338" s="583"/>
      <c r="AU338" s="583"/>
      <c r="AV338" s="583"/>
      <c r="AW338" s="583"/>
    </row>
    <row r="339" spans="1:49" ht="12.75">
      <c r="A339" s="630"/>
      <c r="B339" s="630"/>
      <c r="C339" s="630"/>
      <c r="D339" s="630"/>
      <c r="E339" s="630"/>
      <c r="F339" s="630"/>
      <c r="G339" s="630"/>
      <c r="H339" s="630"/>
      <c r="I339" s="630"/>
      <c r="J339" s="630"/>
      <c r="K339" s="630"/>
      <c r="L339" s="630"/>
      <c r="M339" s="630"/>
      <c r="N339" s="630"/>
      <c r="O339" s="630"/>
      <c r="P339" s="630"/>
      <c r="Q339" s="630"/>
      <c r="R339" s="630"/>
      <c r="S339" s="630"/>
      <c r="T339" s="630"/>
      <c r="U339" s="630"/>
      <c r="V339" s="630"/>
      <c r="W339" s="630"/>
      <c r="X339" s="630"/>
      <c r="Y339" s="630"/>
      <c r="Z339" s="630"/>
      <c r="AA339" s="630"/>
      <c r="AB339" s="214">
        <v>320</v>
      </c>
      <c r="AC339" s="142"/>
      <c r="AD339" s="143"/>
      <c r="AE339" s="582" t="s">
        <v>693</v>
      </c>
      <c r="AF339" s="582"/>
      <c r="AG339" s="582"/>
      <c r="AH339" s="582"/>
      <c r="AI339" s="582"/>
      <c r="AJ339" s="582"/>
      <c r="AK339" s="582"/>
      <c r="AL339" s="582"/>
      <c r="AM339" s="582"/>
      <c r="AN339" s="582"/>
      <c r="AO339" s="583" t="s">
        <v>693</v>
      </c>
      <c r="AP339" s="583"/>
      <c r="AQ339" s="583"/>
      <c r="AR339" s="583"/>
      <c r="AS339" s="583"/>
      <c r="AT339" s="583"/>
      <c r="AU339" s="583"/>
      <c r="AV339" s="583"/>
      <c r="AW339" s="583"/>
    </row>
    <row r="340" spans="1:49" ht="13.5" thickBot="1">
      <c r="A340" s="631" t="s">
        <v>299</v>
      </c>
      <c r="B340" s="631"/>
      <c r="C340" s="631"/>
      <c r="D340" s="631"/>
      <c r="E340" s="631"/>
      <c r="F340" s="631"/>
      <c r="G340" s="631"/>
      <c r="H340" s="631"/>
      <c r="I340" s="631"/>
      <c r="J340" s="631"/>
      <c r="K340" s="631"/>
      <c r="L340" s="631"/>
      <c r="M340" s="631"/>
      <c r="N340" s="631"/>
      <c r="O340" s="631"/>
      <c r="P340" s="631"/>
      <c r="Q340" s="631"/>
      <c r="R340" s="631"/>
      <c r="S340" s="631"/>
      <c r="T340" s="631"/>
      <c r="U340" s="631"/>
      <c r="V340" s="631"/>
      <c r="W340" s="631"/>
      <c r="X340" s="631"/>
      <c r="Y340" s="631"/>
      <c r="Z340" s="631"/>
      <c r="AA340" s="631"/>
      <c r="AB340" s="216">
        <v>340</v>
      </c>
      <c r="AC340" s="217"/>
      <c r="AD340" s="218"/>
      <c r="AE340" s="609" t="s">
        <v>300</v>
      </c>
      <c r="AF340" s="609"/>
      <c r="AG340" s="609"/>
      <c r="AH340" s="609"/>
      <c r="AI340" s="609"/>
      <c r="AJ340" s="609"/>
      <c r="AK340" s="609"/>
      <c r="AL340" s="609"/>
      <c r="AM340" s="609"/>
      <c r="AN340" s="609"/>
      <c r="AO340" s="610" t="s">
        <v>301</v>
      </c>
      <c r="AP340" s="610"/>
      <c r="AQ340" s="610"/>
      <c r="AR340" s="610"/>
      <c r="AS340" s="610"/>
      <c r="AT340" s="610"/>
      <c r="AU340" s="610"/>
      <c r="AV340" s="610"/>
      <c r="AW340" s="610"/>
    </row>
    <row r="344" spans="1:49" ht="13.5" thickBot="1">
      <c r="A344" s="277">
        <v>1</v>
      </c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  <c r="AA344" s="279"/>
      <c r="AB344" s="146">
        <v>2</v>
      </c>
      <c r="AC344" s="147"/>
      <c r="AD344" s="148"/>
      <c r="AE344" s="277">
        <v>3</v>
      </c>
      <c r="AF344" s="278"/>
      <c r="AG344" s="278"/>
      <c r="AH344" s="278"/>
      <c r="AI344" s="278"/>
      <c r="AJ344" s="278"/>
      <c r="AK344" s="278"/>
      <c r="AL344" s="278"/>
      <c r="AM344" s="278"/>
      <c r="AN344" s="279"/>
      <c r="AO344" s="277">
        <v>4</v>
      </c>
      <c r="AP344" s="278"/>
      <c r="AQ344" s="278"/>
      <c r="AR344" s="278"/>
      <c r="AS344" s="278"/>
      <c r="AT344" s="278"/>
      <c r="AU344" s="278"/>
      <c r="AV344" s="278"/>
      <c r="AW344" s="278"/>
    </row>
    <row r="345" spans="1:49" ht="12.75">
      <c r="A345" s="635" t="s">
        <v>302</v>
      </c>
      <c r="B345" s="636"/>
      <c r="C345" s="636"/>
      <c r="D345" s="636"/>
      <c r="E345" s="636"/>
      <c r="F345" s="636"/>
      <c r="G345" s="636"/>
      <c r="H345" s="636"/>
      <c r="I345" s="636"/>
      <c r="J345" s="636"/>
      <c r="K345" s="636"/>
      <c r="L345" s="636"/>
      <c r="M345" s="636"/>
      <c r="N345" s="636"/>
      <c r="O345" s="636"/>
      <c r="P345" s="636"/>
      <c r="Q345" s="636"/>
      <c r="R345" s="636"/>
      <c r="S345" s="636"/>
      <c r="T345" s="636"/>
      <c r="U345" s="636"/>
      <c r="V345" s="636"/>
      <c r="W345" s="636"/>
      <c r="X345" s="636"/>
      <c r="Y345" s="636"/>
      <c r="AA345" s="289"/>
      <c r="AB345" s="247"/>
      <c r="AC345" s="193"/>
      <c r="AD345" s="205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205"/>
      <c r="AO345" s="193"/>
      <c r="AP345" s="193"/>
      <c r="AQ345" s="193"/>
      <c r="AR345" s="193"/>
      <c r="AS345" s="193"/>
      <c r="AT345" s="193"/>
      <c r="AU345" s="193"/>
      <c r="AV345" s="193"/>
      <c r="AW345" s="193"/>
    </row>
    <row r="346" spans="1:49" ht="12.75">
      <c r="A346" s="634" t="s">
        <v>303</v>
      </c>
      <c r="B346" s="634"/>
      <c r="C346" s="634"/>
      <c r="D346" s="634"/>
      <c r="E346" s="634"/>
      <c r="F346" s="634"/>
      <c r="G346" s="634"/>
      <c r="H346" s="634"/>
      <c r="I346" s="634"/>
      <c r="J346" s="634"/>
      <c r="K346" s="634"/>
      <c r="L346" s="634"/>
      <c r="M346" s="634"/>
      <c r="N346" s="634"/>
      <c r="O346" s="634"/>
      <c r="P346" s="634"/>
      <c r="Q346" s="634"/>
      <c r="R346" s="634"/>
      <c r="S346" s="634"/>
      <c r="T346" s="634"/>
      <c r="U346" s="634"/>
      <c r="V346" s="634"/>
      <c r="W346" s="634"/>
      <c r="X346" s="634"/>
      <c r="Y346" s="634"/>
      <c r="Z346" s="634"/>
      <c r="AA346" s="634"/>
      <c r="AB346" s="215">
        <v>350</v>
      </c>
      <c r="AC346" s="209"/>
      <c r="AD346" s="210"/>
      <c r="AE346" s="566" t="s">
        <v>693</v>
      </c>
      <c r="AF346" s="566"/>
      <c r="AG346" s="566"/>
      <c r="AH346" s="566"/>
      <c r="AI346" s="566"/>
      <c r="AJ346" s="566"/>
      <c r="AK346" s="566"/>
      <c r="AL346" s="566"/>
      <c r="AM346" s="566"/>
      <c r="AN346" s="566"/>
      <c r="AO346" s="567" t="s">
        <v>693</v>
      </c>
      <c r="AP346" s="567"/>
      <c r="AQ346" s="567"/>
      <c r="AR346" s="567"/>
      <c r="AS346" s="567"/>
      <c r="AT346" s="567"/>
      <c r="AU346" s="567"/>
      <c r="AV346" s="567"/>
      <c r="AW346" s="567"/>
    </row>
    <row r="347" spans="1:49" ht="12.75">
      <c r="A347" s="630" t="s">
        <v>304</v>
      </c>
      <c r="B347" s="630"/>
      <c r="C347" s="630"/>
      <c r="D347" s="630"/>
      <c r="E347" s="630"/>
      <c r="F347" s="630"/>
      <c r="G347" s="630"/>
      <c r="H347" s="630"/>
      <c r="I347" s="630"/>
      <c r="J347" s="630"/>
      <c r="K347" s="630"/>
      <c r="L347" s="630"/>
      <c r="M347" s="630"/>
      <c r="N347" s="630"/>
      <c r="O347" s="630"/>
      <c r="P347" s="630"/>
      <c r="Q347" s="630"/>
      <c r="R347" s="630"/>
      <c r="S347" s="630"/>
      <c r="T347" s="630"/>
      <c r="U347" s="630"/>
      <c r="V347" s="630"/>
      <c r="W347" s="630"/>
      <c r="X347" s="630"/>
      <c r="Y347" s="630"/>
      <c r="Z347" s="630"/>
      <c r="AA347" s="630"/>
      <c r="AB347" s="214">
        <v>360</v>
      </c>
      <c r="AC347" s="142"/>
      <c r="AD347" s="143"/>
      <c r="AE347" s="603">
        <v>74013470.56</v>
      </c>
      <c r="AF347" s="603"/>
      <c r="AG347" s="603"/>
      <c r="AH347" s="603"/>
      <c r="AI347" s="603"/>
      <c r="AJ347" s="603"/>
      <c r="AK347" s="603"/>
      <c r="AL347" s="603"/>
      <c r="AM347" s="603"/>
      <c r="AN347" s="603"/>
      <c r="AO347" s="604">
        <v>43894000</v>
      </c>
      <c r="AP347" s="604"/>
      <c r="AQ347" s="604"/>
      <c r="AR347" s="604"/>
      <c r="AS347" s="604"/>
      <c r="AT347" s="604"/>
      <c r="AU347" s="604"/>
      <c r="AV347" s="604"/>
      <c r="AW347" s="604"/>
    </row>
    <row r="348" spans="1:49" ht="12.75">
      <c r="A348" s="630"/>
      <c r="B348" s="630"/>
      <c r="C348" s="630"/>
      <c r="D348" s="630"/>
      <c r="E348" s="630"/>
      <c r="F348" s="630"/>
      <c r="G348" s="630"/>
      <c r="H348" s="630"/>
      <c r="I348" s="630"/>
      <c r="J348" s="630"/>
      <c r="K348" s="630"/>
      <c r="L348" s="630"/>
      <c r="M348" s="630"/>
      <c r="N348" s="630"/>
      <c r="O348" s="630"/>
      <c r="P348" s="630"/>
      <c r="Q348" s="630"/>
      <c r="R348" s="630"/>
      <c r="S348" s="630"/>
      <c r="T348" s="630"/>
      <c r="U348" s="630"/>
      <c r="V348" s="630"/>
      <c r="W348" s="630"/>
      <c r="X348" s="630"/>
      <c r="Y348" s="630"/>
      <c r="Z348" s="630"/>
      <c r="AA348" s="630"/>
      <c r="AB348" s="214">
        <v>370</v>
      </c>
      <c r="AC348" s="142"/>
      <c r="AD348" s="143"/>
      <c r="AE348" s="582" t="s">
        <v>693</v>
      </c>
      <c r="AF348" s="582"/>
      <c r="AG348" s="582"/>
      <c r="AH348" s="582"/>
      <c r="AI348" s="582"/>
      <c r="AJ348" s="582"/>
      <c r="AK348" s="582"/>
      <c r="AL348" s="582"/>
      <c r="AM348" s="582"/>
      <c r="AN348" s="582"/>
      <c r="AO348" s="583" t="s">
        <v>693</v>
      </c>
      <c r="AP348" s="583"/>
      <c r="AQ348" s="583"/>
      <c r="AR348" s="583"/>
      <c r="AS348" s="583"/>
      <c r="AT348" s="583"/>
      <c r="AU348" s="583"/>
      <c r="AV348" s="583"/>
      <c r="AW348" s="583"/>
    </row>
    <row r="349" spans="1:49" ht="12.75">
      <c r="A349" s="630" t="s">
        <v>305</v>
      </c>
      <c r="B349" s="630"/>
      <c r="C349" s="630"/>
      <c r="D349" s="630"/>
      <c r="E349" s="630"/>
      <c r="F349" s="630"/>
      <c r="G349" s="630"/>
      <c r="H349" s="630"/>
      <c r="I349" s="630"/>
      <c r="J349" s="630"/>
      <c r="K349" s="630"/>
      <c r="L349" s="630"/>
      <c r="M349" s="630"/>
      <c r="N349" s="630"/>
      <c r="O349" s="630"/>
      <c r="P349" s="630"/>
      <c r="Q349" s="630"/>
      <c r="R349" s="630"/>
      <c r="S349" s="630"/>
      <c r="T349" s="630"/>
      <c r="U349" s="630"/>
      <c r="V349" s="630"/>
      <c r="W349" s="630"/>
      <c r="X349" s="630"/>
      <c r="Y349" s="630"/>
      <c r="Z349" s="630"/>
      <c r="AA349" s="630"/>
      <c r="AB349" s="214">
        <v>390</v>
      </c>
      <c r="AC349" s="142"/>
      <c r="AD349" s="143"/>
      <c r="AE349" s="582" t="s">
        <v>306</v>
      </c>
      <c r="AF349" s="582"/>
      <c r="AG349" s="582"/>
      <c r="AH349" s="582"/>
      <c r="AI349" s="582"/>
      <c r="AJ349" s="582"/>
      <c r="AK349" s="582"/>
      <c r="AL349" s="582"/>
      <c r="AM349" s="582"/>
      <c r="AN349" s="582"/>
      <c r="AO349" s="583" t="s">
        <v>307</v>
      </c>
      <c r="AP349" s="583"/>
      <c r="AQ349" s="583"/>
      <c r="AR349" s="583"/>
      <c r="AS349" s="583"/>
      <c r="AT349" s="583"/>
      <c r="AU349" s="583"/>
      <c r="AV349" s="583"/>
      <c r="AW349" s="583"/>
    </row>
    <row r="350" spans="1:49" ht="12.75">
      <c r="A350" s="630" t="s">
        <v>308</v>
      </c>
      <c r="B350" s="630"/>
      <c r="C350" s="630"/>
      <c r="D350" s="630"/>
      <c r="E350" s="630"/>
      <c r="F350" s="630"/>
      <c r="G350" s="630"/>
      <c r="H350" s="630"/>
      <c r="I350" s="630"/>
      <c r="J350" s="630"/>
      <c r="K350" s="630"/>
      <c r="L350" s="630"/>
      <c r="M350" s="630"/>
      <c r="N350" s="630"/>
      <c r="O350" s="630"/>
      <c r="P350" s="630"/>
      <c r="Q350" s="630"/>
      <c r="R350" s="630"/>
      <c r="S350" s="630"/>
      <c r="T350" s="630"/>
      <c r="U350" s="630"/>
      <c r="V350" s="630"/>
      <c r="W350" s="630"/>
      <c r="X350" s="630"/>
      <c r="Y350" s="630"/>
      <c r="Z350" s="630"/>
      <c r="AA350" s="630"/>
      <c r="AB350" s="214">
        <v>400</v>
      </c>
      <c r="AC350" s="142"/>
      <c r="AD350" s="143"/>
      <c r="AE350" s="582" t="s">
        <v>693</v>
      </c>
      <c r="AF350" s="582"/>
      <c r="AG350" s="582"/>
      <c r="AH350" s="582"/>
      <c r="AI350" s="582"/>
      <c r="AJ350" s="582"/>
      <c r="AK350" s="582"/>
      <c r="AL350" s="582"/>
      <c r="AM350" s="582"/>
      <c r="AN350" s="582"/>
      <c r="AO350" s="583" t="s">
        <v>693</v>
      </c>
      <c r="AP350" s="583"/>
      <c r="AQ350" s="583"/>
      <c r="AR350" s="583"/>
      <c r="AS350" s="583"/>
      <c r="AT350" s="583"/>
      <c r="AU350" s="583"/>
      <c r="AV350" s="583"/>
      <c r="AW350" s="583"/>
    </row>
    <row r="351" spans="1:49" ht="12.75">
      <c r="A351" s="630" t="s">
        <v>309</v>
      </c>
      <c r="B351" s="630"/>
      <c r="C351" s="630"/>
      <c r="D351" s="630"/>
      <c r="E351" s="630"/>
      <c r="F351" s="630"/>
      <c r="G351" s="630"/>
      <c r="H351" s="630"/>
      <c r="I351" s="630"/>
      <c r="J351" s="630"/>
      <c r="K351" s="630"/>
      <c r="L351" s="630"/>
      <c r="M351" s="630"/>
      <c r="N351" s="630"/>
      <c r="O351" s="630"/>
      <c r="P351" s="630"/>
      <c r="Q351" s="630"/>
      <c r="R351" s="630"/>
      <c r="S351" s="630"/>
      <c r="T351" s="630"/>
      <c r="U351" s="630"/>
      <c r="V351" s="630"/>
      <c r="W351" s="630"/>
      <c r="X351" s="630"/>
      <c r="Y351" s="630"/>
      <c r="Z351" s="630"/>
      <c r="AA351" s="630"/>
      <c r="AB351" s="214">
        <v>410</v>
      </c>
      <c r="AC351" s="142"/>
      <c r="AD351" s="143"/>
      <c r="AE351" s="582" t="s">
        <v>693</v>
      </c>
      <c r="AF351" s="582"/>
      <c r="AG351" s="582"/>
      <c r="AH351" s="582"/>
      <c r="AI351" s="582"/>
      <c r="AJ351" s="582"/>
      <c r="AK351" s="582"/>
      <c r="AL351" s="582"/>
      <c r="AM351" s="582"/>
      <c r="AN351" s="582"/>
      <c r="AO351" s="583" t="s">
        <v>693</v>
      </c>
      <c r="AP351" s="583"/>
      <c r="AQ351" s="583"/>
      <c r="AR351" s="583"/>
      <c r="AS351" s="583"/>
      <c r="AT351" s="583"/>
      <c r="AU351" s="583"/>
      <c r="AV351" s="583"/>
      <c r="AW351" s="583"/>
    </row>
    <row r="352" spans="1:49" ht="12.75">
      <c r="A352" s="631" t="s">
        <v>310</v>
      </c>
      <c r="B352" s="631"/>
      <c r="C352" s="631"/>
      <c r="D352" s="631"/>
      <c r="E352" s="631"/>
      <c r="F352" s="631"/>
      <c r="G352" s="631"/>
      <c r="H352" s="631"/>
      <c r="I352" s="631"/>
      <c r="J352" s="631"/>
      <c r="K352" s="631"/>
      <c r="L352" s="631"/>
      <c r="M352" s="631"/>
      <c r="N352" s="631"/>
      <c r="O352" s="631"/>
      <c r="P352" s="631"/>
      <c r="Q352" s="631"/>
      <c r="R352" s="631"/>
      <c r="S352" s="631"/>
      <c r="T352" s="631"/>
      <c r="U352" s="631"/>
      <c r="V352" s="631"/>
      <c r="W352" s="631"/>
      <c r="X352" s="631"/>
      <c r="Y352" s="631"/>
      <c r="Z352" s="631"/>
      <c r="AA352" s="631"/>
      <c r="AB352" s="214">
        <v>430</v>
      </c>
      <c r="AC352" s="142"/>
      <c r="AD352" s="143"/>
      <c r="AE352" s="582" t="s">
        <v>312</v>
      </c>
      <c r="AF352" s="582"/>
      <c r="AG352" s="582"/>
      <c r="AH352" s="582"/>
      <c r="AI352" s="582"/>
      <c r="AJ352" s="582"/>
      <c r="AK352" s="582"/>
      <c r="AL352" s="582"/>
      <c r="AM352" s="582"/>
      <c r="AN352" s="582"/>
      <c r="AO352" s="583" t="s">
        <v>313</v>
      </c>
      <c r="AP352" s="583"/>
      <c r="AQ352" s="583"/>
      <c r="AR352" s="583"/>
      <c r="AS352" s="583"/>
      <c r="AT352" s="583"/>
      <c r="AU352" s="583"/>
      <c r="AV352" s="583"/>
      <c r="AW352" s="583"/>
    </row>
    <row r="353" spans="1:49" ht="12.75">
      <c r="A353" s="630" t="s">
        <v>314</v>
      </c>
      <c r="B353" s="630"/>
      <c r="C353" s="630"/>
      <c r="D353" s="630"/>
      <c r="E353" s="630"/>
      <c r="F353" s="630"/>
      <c r="G353" s="630"/>
      <c r="H353" s="630"/>
      <c r="I353" s="630"/>
      <c r="J353" s="630"/>
      <c r="K353" s="630"/>
      <c r="L353" s="630"/>
      <c r="M353" s="630"/>
      <c r="N353" s="630"/>
      <c r="O353" s="630"/>
      <c r="P353" s="630"/>
      <c r="Q353" s="630"/>
      <c r="R353" s="630"/>
      <c r="S353" s="630"/>
      <c r="T353" s="630"/>
      <c r="U353" s="630"/>
      <c r="V353" s="630"/>
      <c r="W353" s="630"/>
      <c r="X353" s="630"/>
      <c r="Y353" s="630"/>
      <c r="Z353" s="630"/>
      <c r="AA353" s="630"/>
      <c r="AB353" s="214">
        <v>440</v>
      </c>
      <c r="AC353" s="142"/>
      <c r="AD353" s="143"/>
      <c r="AE353" s="584">
        <v>677000</v>
      </c>
      <c r="AF353" s="584"/>
      <c r="AG353" s="584"/>
      <c r="AH353" s="584"/>
      <c r="AI353" s="584"/>
      <c r="AJ353" s="584"/>
      <c r="AK353" s="584"/>
      <c r="AL353" s="584"/>
      <c r="AM353" s="584"/>
      <c r="AN353" s="584"/>
      <c r="AO353" s="583" t="s">
        <v>315</v>
      </c>
      <c r="AP353" s="583"/>
      <c r="AQ353" s="583"/>
      <c r="AR353" s="583"/>
      <c r="AS353" s="583"/>
      <c r="AT353" s="583"/>
      <c r="AU353" s="583"/>
      <c r="AV353" s="583"/>
      <c r="AW353" s="583"/>
    </row>
    <row r="354" spans="1:49" ht="12.75">
      <c r="A354" s="631" t="s">
        <v>316</v>
      </c>
      <c r="B354" s="631"/>
      <c r="C354" s="631"/>
      <c r="D354" s="631"/>
      <c r="E354" s="631"/>
      <c r="F354" s="631"/>
      <c r="G354" s="631"/>
      <c r="H354" s="631"/>
      <c r="I354" s="631"/>
      <c r="J354" s="631"/>
      <c r="K354" s="631"/>
      <c r="L354" s="631"/>
      <c r="M354" s="631"/>
      <c r="N354" s="631"/>
      <c r="O354" s="631"/>
      <c r="P354" s="631"/>
      <c r="Q354" s="631"/>
      <c r="R354" s="631"/>
      <c r="S354" s="631"/>
      <c r="T354" s="631"/>
      <c r="U354" s="631"/>
      <c r="V354" s="631"/>
      <c r="W354" s="631"/>
      <c r="X354" s="631"/>
      <c r="Y354" s="631"/>
      <c r="Z354" s="631"/>
      <c r="AA354" s="631"/>
      <c r="AB354" s="214">
        <v>450</v>
      </c>
      <c r="AC354" s="142"/>
      <c r="AD354" s="143"/>
      <c r="AE354" s="584">
        <v>814000</v>
      </c>
      <c r="AF354" s="584"/>
      <c r="AG354" s="584"/>
      <c r="AH354" s="584"/>
      <c r="AI354" s="584"/>
      <c r="AJ354" s="584"/>
      <c r="AK354" s="584"/>
      <c r="AL354" s="584"/>
      <c r="AM354" s="584"/>
      <c r="AN354" s="584"/>
      <c r="AO354" s="581">
        <v>137000</v>
      </c>
      <c r="AP354" s="581"/>
      <c r="AQ354" s="581"/>
      <c r="AR354" s="581"/>
      <c r="AS354" s="581"/>
      <c r="AT354" s="581"/>
      <c r="AU354" s="581"/>
      <c r="AV354" s="581"/>
      <c r="AW354" s="581"/>
    </row>
    <row r="355" spans="1:49" ht="13.5" thickBot="1">
      <c r="A355" s="630" t="s">
        <v>317</v>
      </c>
      <c r="B355" s="630"/>
      <c r="C355" s="630"/>
      <c r="D355" s="630"/>
      <c r="E355" s="630"/>
      <c r="F355" s="630"/>
      <c r="G355" s="630"/>
      <c r="H355" s="630"/>
      <c r="I355" s="630"/>
      <c r="J355" s="630"/>
      <c r="K355" s="630"/>
      <c r="L355" s="630"/>
      <c r="M355" s="630"/>
      <c r="N355" s="630"/>
      <c r="O355" s="630"/>
      <c r="P355" s="630"/>
      <c r="Q355" s="630"/>
      <c r="R355" s="630"/>
      <c r="S355" s="630"/>
      <c r="T355" s="630"/>
      <c r="U355" s="630"/>
      <c r="V355" s="630"/>
      <c r="W355" s="630"/>
      <c r="X355" s="630"/>
      <c r="Y355" s="630"/>
      <c r="Z355" s="630"/>
      <c r="AA355" s="630"/>
      <c r="AB355" s="216">
        <v>460</v>
      </c>
      <c r="AC355" s="217"/>
      <c r="AD355" s="218"/>
      <c r="AE355" s="609" t="s">
        <v>693</v>
      </c>
      <c r="AF355" s="609"/>
      <c r="AG355" s="609"/>
      <c r="AH355" s="609"/>
      <c r="AI355" s="609"/>
      <c r="AJ355" s="609"/>
      <c r="AK355" s="609"/>
      <c r="AL355" s="609"/>
      <c r="AM355" s="609"/>
      <c r="AN355" s="609"/>
      <c r="AO355" s="610" t="s">
        <v>693</v>
      </c>
      <c r="AP355" s="610"/>
      <c r="AQ355" s="610"/>
      <c r="AR355" s="610"/>
      <c r="AS355" s="610"/>
      <c r="AT355" s="610"/>
      <c r="AU355" s="610"/>
      <c r="AV355" s="610"/>
      <c r="AW355" s="610"/>
    </row>
    <row r="358" spans="1:49" ht="12.75">
      <c r="A358" s="194" t="s">
        <v>140</v>
      </c>
      <c r="H358" s="195"/>
      <c r="I358" s="195"/>
      <c r="J358" s="195"/>
      <c r="K358" s="195"/>
      <c r="L358" s="195"/>
      <c r="M358" s="195"/>
      <c r="O358" s="512" t="s">
        <v>679</v>
      </c>
      <c r="P358" s="512"/>
      <c r="Q358" s="512"/>
      <c r="R358" s="512"/>
      <c r="S358" s="512"/>
      <c r="T358" s="512"/>
      <c r="U358" s="512"/>
      <c r="V358" s="512"/>
      <c r="W358" s="512"/>
      <c r="Z358" s="194" t="s">
        <v>141</v>
      </c>
      <c r="AI358" s="195"/>
      <c r="AJ358" s="195"/>
      <c r="AK358" s="195"/>
      <c r="AL358" s="195"/>
      <c r="AM358" s="195"/>
      <c r="AP358" s="512" t="s">
        <v>142</v>
      </c>
      <c r="AQ358" s="512"/>
      <c r="AR358" s="512"/>
      <c r="AS358" s="512"/>
      <c r="AT358" s="512"/>
      <c r="AU358" s="512"/>
      <c r="AV358" s="512"/>
      <c r="AW358" s="512"/>
    </row>
    <row r="359" spans="8:42" ht="12.75">
      <c r="H359" s="196" t="s">
        <v>143</v>
      </c>
      <c r="O359" s="196" t="s">
        <v>144</v>
      </c>
      <c r="AI359" s="196" t="s">
        <v>143</v>
      </c>
      <c r="AP359" s="196" t="s">
        <v>144</v>
      </c>
    </row>
    <row r="361" spans="1:14" ht="12.75">
      <c r="A361" s="588" t="s">
        <v>145</v>
      </c>
      <c r="B361" s="588"/>
      <c r="C361" s="588"/>
      <c r="D361" s="588"/>
      <c r="E361" s="588"/>
      <c r="F361" s="588"/>
      <c r="G361" s="588"/>
      <c r="H361" s="588"/>
      <c r="I361" s="588"/>
      <c r="J361" s="588"/>
      <c r="K361" s="588"/>
      <c r="L361" s="588"/>
      <c r="M361" s="588"/>
      <c r="N361" s="588"/>
    </row>
    <row r="363" spans="1:33" ht="12.75">
      <c r="A363" s="589" t="s">
        <v>319</v>
      </c>
      <c r="B363" s="509"/>
      <c r="C363" s="509"/>
      <c r="D363" s="509"/>
      <c r="E363" s="509"/>
      <c r="F363" s="509"/>
      <c r="G363" s="509"/>
      <c r="H363" s="509"/>
      <c r="I363" s="509"/>
      <c r="J363" s="509"/>
      <c r="K363" s="509"/>
      <c r="L363" s="509"/>
      <c r="M363" s="509"/>
      <c r="N363" s="509"/>
      <c r="O363" s="509"/>
      <c r="P363" s="509"/>
      <c r="Q363" s="509"/>
      <c r="R363" s="509"/>
      <c r="S363" s="509"/>
      <c r="T363" s="509"/>
      <c r="U363" s="509"/>
      <c r="V363" s="509"/>
      <c r="W363" s="509"/>
      <c r="X363" s="509"/>
      <c r="Y363" s="509"/>
      <c r="Z363" s="509"/>
      <c r="AA363" s="509"/>
      <c r="AB363" s="509"/>
      <c r="AC363" s="509"/>
      <c r="AD363" s="509"/>
      <c r="AE363" s="509"/>
      <c r="AF363" s="509"/>
      <c r="AG363" s="509"/>
    </row>
    <row r="365" spans="2:39" ht="15">
      <c r="B365" s="510" t="s">
        <v>147</v>
      </c>
      <c r="C365" s="510"/>
      <c r="D365" s="510"/>
      <c r="E365" s="510"/>
      <c r="F365" s="510"/>
      <c r="G365" s="510"/>
      <c r="H365" s="510"/>
      <c r="I365" s="510"/>
      <c r="J365" s="510"/>
      <c r="K365" s="510"/>
      <c r="L365" s="510"/>
      <c r="M365" s="510"/>
      <c r="N365" s="510"/>
      <c r="O365" s="510"/>
      <c r="P365" s="510"/>
      <c r="Q365" s="510"/>
      <c r="R365" s="510"/>
      <c r="S365" s="510"/>
      <c r="T365" s="510"/>
      <c r="U365" s="510"/>
      <c r="V365" s="510"/>
      <c r="W365" s="510"/>
      <c r="X365" s="510"/>
      <c r="Y365" s="510"/>
      <c r="Z365" s="510"/>
      <c r="AA365" s="510"/>
      <c r="AB365" s="510"/>
      <c r="AC365" s="510"/>
      <c r="AD365" s="510"/>
      <c r="AE365" s="510"/>
      <c r="AF365" s="510"/>
      <c r="AG365" s="510"/>
      <c r="AH365" s="510"/>
      <c r="AI365" s="510"/>
      <c r="AJ365" s="510"/>
      <c r="AK365" s="510"/>
      <c r="AL365" s="510"/>
      <c r="AM365" s="510"/>
    </row>
    <row r="366" spans="40:49" ht="12.75">
      <c r="AN366" s="131" t="s">
        <v>31</v>
      </c>
      <c r="AO366" s="132"/>
      <c r="AP366" s="132"/>
      <c r="AQ366" s="132"/>
      <c r="AR366" s="132"/>
      <c r="AS366" s="132"/>
      <c r="AT366" s="132"/>
      <c r="AU366" s="132"/>
      <c r="AV366" s="132"/>
      <c r="AW366" s="132"/>
    </row>
    <row r="367" spans="39:49" ht="12.75">
      <c r="AM367" s="134" t="s">
        <v>320</v>
      </c>
      <c r="AN367" s="135">
        <v>710005</v>
      </c>
      <c r="AO367" s="132"/>
      <c r="AP367" s="132"/>
      <c r="AQ367" s="132"/>
      <c r="AR367" s="132"/>
      <c r="AS367" s="132"/>
      <c r="AT367" s="132"/>
      <c r="AU367" s="132"/>
      <c r="AV367" s="132"/>
      <c r="AW367" s="132"/>
    </row>
    <row r="368" spans="39:49" ht="12.75">
      <c r="AM368" s="134" t="s">
        <v>33</v>
      </c>
      <c r="AN368" s="511" t="s">
        <v>34</v>
      </c>
      <c r="AO368" s="511"/>
      <c r="AP368" s="511"/>
      <c r="AQ368" s="511"/>
      <c r="AR368" s="511" t="s">
        <v>35</v>
      </c>
      <c r="AS368" s="511"/>
      <c r="AT368" s="511"/>
      <c r="AU368" s="511"/>
      <c r="AV368" s="511" t="s">
        <v>36</v>
      </c>
      <c r="AW368" s="511"/>
    </row>
    <row r="369" spans="2:49" ht="12.75">
      <c r="B369" s="136" t="s">
        <v>658</v>
      </c>
      <c r="H369" s="512" t="s">
        <v>37</v>
      </c>
      <c r="I369" s="512"/>
      <c r="J369" s="512"/>
      <c r="K369" s="512"/>
      <c r="L369" s="512"/>
      <c r="M369" s="512"/>
      <c r="N369" s="512"/>
      <c r="O369" s="512"/>
      <c r="P369" s="512"/>
      <c r="Q369" s="512"/>
      <c r="R369" s="512"/>
      <c r="S369" s="512"/>
      <c r="T369" s="512"/>
      <c r="U369" s="512"/>
      <c r="V369" s="512"/>
      <c r="W369" s="512"/>
      <c r="X369" s="512"/>
      <c r="Y369" s="512"/>
      <c r="Z369" s="512"/>
      <c r="AA369" s="512"/>
      <c r="AB369" s="512"/>
      <c r="AC369" s="512"/>
      <c r="AD369" s="512"/>
      <c r="AE369" s="512"/>
      <c r="AF369" s="512"/>
      <c r="AG369" s="512"/>
      <c r="AH369" s="512"/>
      <c r="AM369" s="134" t="s">
        <v>38</v>
      </c>
      <c r="AN369" s="511" t="s">
        <v>39</v>
      </c>
      <c r="AO369" s="511"/>
      <c r="AP369" s="511"/>
      <c r="AQ369" s="511"/>
      <c r="AR369" s="511"/>
      <c r="AS369" s="511"/>
      <c r="AT369" s="511"/>
      <c r="AU369" s="511"/>
      <c r="AV369" s="511"/>
      <c r="AW369" s="511"/>
    </row>
    <row r="370" spans="2:49" ht="12.75">
      <c r="B370" s="136" t="s">
        <v>40</v>
      </c>
      <c r="AM370" s="134" t="s">
        <v>41</v>
      </c>
      <c r="AN370" s="513" t="s">
        <v>684</v>
      </c>
      <c r="AO370" s="513"/>
      <c r="AP370" s="513"/>
      <c r="AQ370" s="513"/>
      <c r="AR370" s="513"/>
      <c r="AS370" s="513"/>
      <c r="AT370" s="513"/>
      <c r="AU370" s="513"/>
      <c r="AV370" s="513"/>
      <c r="AW370" s="513"/>
    </row>
    <row r="371" spans="2:49" ht="12.75">
      <c r="B371" s="136" t="s">
        <v>42</v>
      </c>
      <c r="J371" s="590" t="s">
        <v>43</v>
      </c>
      <c r="K371" s="590"/>
      <c r="L371" s="590"/>
      <c r="M371" s="590"/>
      <c r="N371" s="590"/>
      <c r="O371" s="590"/>
      <c r="P371" s="590"/>
      <c r="Q371" s="590"/>
      <c r="R371" s="590"/>
      <c r="S371" s="590"/>
      <c r="T371" s="590"/>
      <c r="U371" s="590"/>
      <c r="V371" s="590"/>
      <c r="W371" s="590"/>
      <c r="X371" s="590"/>
      <c r="Y371" s="590"/>
      <c r="Z371" s="590"/>
      <c r="AA371" s="590"/>
      <c r="AB371" s="590"/>
      <c r="AC371" s="590"/>
      <c r="AD371" s="590"/>
      <c r="AE371" s="590"/>
      <c r="AF371" s="590"/>
      <c r="AG371" s="590"/>
      <c r="AH371" s="590"/>
      <c r="AM371" s="134" t="s">
        <v>44</v>
      </c>
      <c r="AN371" s="511" t="s">
        <v>683</v>
      </c>
      <c r="AO371" s="511"/>
      <c r="AP371" s="511"/>
      <c r="AQ371" s="511"/>
      <c r="AR371" s="511"/>
      <c r="AS371" s="511"/>
      <c r="AT371" s="511"/>
      <c r="AU371" s="511"/>
      <c r="AV371" s="511"/>
      <c r="AW371" s="511"/>
    </row>
    <row r="372" spans="2:49" ht="12.75">
      <c r="B372" s="136" t="s">
        <v>45</v>
      </c>
      <c r="AM372" s="134"/>
      <c r="AN372" s="560" t="s">
        <v>46</v>
      </c>
      <c r="AO372" s="560"/>
      <c r="AP372" s="560"/>
      <c r="AQ372" s="560"/>
      <c r="AR372" s="560"/>
      <c r="AS372" s="560"/>
      <c r="AT372" s="560" t="s">
        <v>47</v>
      </c>
      <c r="AU372" s="560"/>
      <c r="AV372" s="560"/>
      <c r="AW372" s="560"/>
    </row>
    <row r="373" spans="2:49" ht="12.75">
      <c r="B373" s="512" t="s">
        <v>48</v>
      </c>
      <c r="C373" s="512"/>
      <c r="D373" s="512"/>
      <c r="E373" s="512"/>
      <c r="F373" s="512"/>
      <c r="G373" s="512"/>
      <c r="H373" s="512"/>
      <c r="I373" s="512"/>
      <c r="J373" s="512"/>
      <c r="K373" s="512"/>
      <c r="L373" s="512"/>
      <c r="M373" s="512"/>
      <c r="N373" s="512"/>
      <c r="O373" s="512"/>
      <c r="P373" s="512"/>
      <c r="Q373" s="512"/>
      <c r="R373" s="512"/>
      <c r="S373" s="130" t="s">
        <v>49</v>
      </c>
      <c r="T373" s="512" t="s">
        <v>50</v>
      </c>
      <c r="U373" s="512"/>
      <c r="V373" s="512"/>
      <c r="W373" s="512"/>
      <c r="X373" s="512"/>
      <c r="Y373" s="512"/>
      <c r="Z373" s="512"/>
      <c r="AA373" s="512"/>
      <c r="AB373" s="512"/>
      <c r="AC373" s="512"/>
      <c r="AD373" s="512"/>
      <c r="AE373" s="512"/>
      <c r="AM373" s="134" t="s">
        <v>51</v>
      </c>
      <c r="AN373" s="560"/>
      <c r="AO373" s="560"/>
      <c r="AP373" s="560"/>
      <c r="AQ373" s="560"/>
      <c r="AR373" s="560"/>
      <c r="AS373" s="560"/>
      <c r="AT373" s="560"/>
      <c r="AU373" s="560"/>
      <c r="AV373" s="560"/>
      <c r="AW373" s="560"/>
    </row>
    <row r="374" spans="2:49" ht="12.75">
      <c r="B374" s="136" t="s">
        <v>540</v>
      </c>
      <c r="K374" s="515" t="s">
        <v>52</v>
      </c>
      <c r="L374" s="515"/>
      <c r="M374" s="515"/>
      <c r="N374" s="515"/>
      <c r="O374" s="515"/>
      <c r="P374" s="515"/>
      <c r="Q374" s="515"/>
      <c r="R374" s="515"/>
      <c r="S374" s="515"/>
      <c r="T374" s="515"/>
      <c r="U374" s="515"/>
      <c r="V374" s="515"/>
      <c r="W374" s="515"/>
      <c r="X374" s="515"/>
      <c r="Y374" s="515"/>
      <c r="Z374" s="515"/>
      <c r="AA374" s="515"/>
      <c r="AB374" s="515"/>
      <c r="AC374" s="515"/>
      <c r="AD374" s="515"/>
      <c r="AE374" s="515"/>
      <c r="AF374" s="515"/>
      <c r="AM374" s="134" t="s">
        <v>53</v>
      </c>
      <c r="AN374" s="513" t="s">
        <v>54</v>
      </c>
      <c r="AO374" s="513"/>
      <c r="AP374" s="513"/>
      <c r="AQ374" s="513"/>
      <c r="AR374" s="513"/>
      <c r="AS374" s="513"/>
      <c r="AT374" s="513"/>
      <c r="AU374" s="513"/>
      <c r="AV374" s="513"/>
      <c r="AW374" s="513"/>
    </row>
    <row r="377" spans="1:25" ht="12.75">
      <c r="A377" s="637" t="s">
        <v>65</v>
      </c>
      <c r="B377" s="482"/>
      <c r="C377" s="482"/>
      <c r="D377" s="482"/>
      <c r="E377" s="482"/>
      <c r="F377" s="482"/>
      <c r="G377" s="482"/>
      <c r="H377" s="482"/>
      <c r="I377" s="482"/>
      <c r="J377" s="482"/>
      <c r="K377" s="482"/>
      <c r="L377" s="482"/>
      <c r="M377" s="482"/>
      <c r="N377" s="482"/>
      <c r="O377" s="482"/>
      <c r="P377" s="482"/>
      <c r="Q377" s="482"/>
      <c r="R377" s="482"/>
      <c r="S377" s="482"/>
      <c r="T377" s="482"/>
      <c r="U377" s="482"/>
      <c r="V377" s="482"/>
      <c r="W377" s="482"/>
      <c r="X377" s="482"/>
      <c r="Y377" s="482"/>
    </row>
    <row r="378" spans="2:49" ht="12.75">
      <c r="B378" s="198" t="s">
        <v>149</v>
      </c>
      <c r="C378" s="171"/>
      <c r="D378" s="171"/>
      <c r="E378" s="171"/>
      <c r="F378" s="171"/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2"/>
      <c r="AB378" s="591" t="s">
        <v>321</v>
      </c>
      <c r="AC378" s="591"/>
      <c r="AD378" s="591"/>
      <c r="AE378" s="591"/>
      <c r="AF378" s="591"/>
      <c r="AG378" s="591"/>
      <c r="AH378" s="638" t="s">
        <v>235</v>
      </c>
      <c r="AI378" s="638"/>
      <c r="AJ378" s="638"/>
      <c r="AK378" s="638"/>
      <c r="AL378" s="638"/>
      <c r="AM378" s="638"/>
      <c r="AN378" s="639" t="s">
        <v>322</v>
      </c>
      <c r="AO378" s="639"/>
      <c r="AP378" s="639"/>
      <c r="AQ378" s="639"/>
      <c r="AR378" s="639"/>
      <c r="AS378" s="639"/>
      <c r="AT378" s="592" t="s">
        <v>323</v>
      </c>
      <c r="AU378" s="592"/>
      <c r="AV378" s="592"/>
      <c r="AW378" s="592"/>
    </row>
    <row r="379" spans="2:49" ht="12.75">
      <c r="B379" s="198" t="s">
        <v>152</v>
      </c>
      <c r="C379" s="171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2"/>
      <c r="Y379" s="198" t="s">
        <v>153</v>
      </c>
      <c r="Z379" s="171"/>
      <c r="AA379" s="172"/>
      <c r="AB379" s="591"/>
      <c r="AC379" s="591"/>
      <c r="AD379" s="591"/>
      <c r="AE379" s="591"/>
      <c r="AF379" s="591"/>
      <c r="AG379" s="591"/>
      <c r="AH379" s="638"/>
      <c r="AI379" s="638"/>
      <c r="AJ379" s="638"/>
      <c r="AK379" s="638"/>
      <c r="AL379" s="638"/>
      <c r="AM379" s="638"/>
      <c r="AN379" s="639"/>
      <c r="AO379" s="639"/>
      <c r="AP379" s="639"/>
      <c r="AQ379" s="639"/>
      <c r="AR379" s="639"/>
      <c r="AS379" s="639"/>
      <c r="AT379" s="592"/>
      <c r="AU379" s="592"/>
      <c r="AV379" s="592"/>
      <c r="AW379" s="592"/>
    </row>
    <row r="380" spans="2:49" ht="13.5" thickBot="1">
      <c r="B380" s="146">
        <v>1</v>
      </c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8"/>
      <c r="Y380" s="146">
        <v>2</v>
      </c>
      <c r="Z380" s="147"/>
      <c r="AA380" s="148"/>
      <c r="AB380" s="146">
        <v>3</v>
      </c>
      <c r="AC380" s="147"/>
      <c r="AD380" s="147"/>
      <c r="AE380" s="147"/>
      <c r="AF380" s="147"/>
      <c r="AG380" s="148"/>
      <c r="AH380" s="146">
        <v>4</v>
      </c>
      <c r="AI380" s="147"/>
      <c r="AJ380" s="147"/>
      <c r="AK380" s="147"/>
      <c r="AL380" s="147"/>
      <c r="AM380" s="148"/>
      <c r="AN380" s="146">
        <v>5</v>
      </c>
      <c r="AO380" s="147"/>
      <c r="AP380" s="147"/>
      <c r="AQ380" s="147"/>
      <c r="AR380" s="147"/>
      <c r="AS380" s="148"/>
      <c r="AT380" s="146">
        <v>6</v>
      </c>
      <c r="AU380" s="147"/>
      <c r="AV380" s="147"/>
      <c r="AW380" s="147"/>
    </row>
    <row r="381" spans="2:49" ht="12.75">
      <c r="B381" s="577" t="s">
        <v>324</v>
      </c>
      <c r="C381" s="577"/>
      <c r="D381" s="577"/>
      <c r="E381" s="577"/>
      <c r="F381" s="577"/>
      <c r="G381" s="577"/>
      <c r="H381" s="577"/>
      <c r="I381" s="577"/>
      <c r="J381" s="577"/>
      <c r="K381" s="577"/>
      <c r="L381" s="577"/>
      <c r="M381" s="577"/>
      <c r="N381" s="577"/>
      <c r="O381" s="577"/>
      <c r="P381" s="577"/>
      <c r="Q381" s="577"/>
      <c r="R381" s="577"/>
      <c r="S381" s="577"/>
      <c r="T381" s="577"/>
      <c r="U381" s="577"/>
      <c r="V381" s="577"/>
      <c r="W381" s="577"/>
      <c r="X381" s="577"/>
      <c r="Y381" s="231">
        <v>10</v>
      </c>
      <c r="Z381" s="232"/>
      <c r="AA381" s="233"/>
      <c r="AB381" s="642" t="s">
        <v>693</v>
      </c>
      <c r="AC381" s="642"/>
      <c r="AD381" s="642"/>
      <c r="AE381" s="642"/>
      <c r="AF381" s="642"/>
      <c r="AG381" s="642"/>
      <c r="AH381" s="642" t="s">
        <v>693</v>
      </c>
      <c r="AI381" s="642"/>
      <c r="AJ381" s="642"/>
      <c r="AK381" s="642"/>
      <c r="AL381" s="642"/>
      <c r="AM381" s="642"/>
      <c r="AN381" s="642" t="s">
        <v>693</v>
      </c>
      <c r="AO381" s="642"/>
      <c r="AP381" s="642"/>
      <c r="AQ381" s="642"/>
      <c r="AR381" s="642"/>
      <c r="AS381" s="642"/>
      <c r="AT381" s="640" t="s">
        <v>693</v>
      </c>
      <c r="AU381" s="640"/>
      <c r="AV381" s="640"/>
      <c r="AW381" s="640"/>
    </row>
    <row r="382" spans="2:45" ht="12.75">
      <c r="B382" s="258"/>
      <c r="C382" s="290" t="s">
        <v>75</v>
      </c>
      <c r="Y382" s="240"/>
      <c r="AB382" s="258"/>
      <c r="AG382" s="241"/>
      <c r="AH382" s="258"/>
      <c r="AM382" s="241"/>
      <c r="AS382" s="241"/>
    </row>
    <row r="383" spans="2:49" ht="12.75">
      <c r="B383" s="291"/>
      <c r="C383" s="605" t="s">
        <v>325</v>
      </c>
      <c r="D383" s="605"/>
      <c r="E383" s="605"/>
      <c r="F383" s="605"/>
      <c r="G383" s="605"/>
      <c r="H383" s="605"/>
      <c r="I383" s="605"/>
      <c r="J383" s="605"/>
      <c r="K383" s="605"/>
      <c r="L383" s="605"/>
      <c r="M383" s="605"/>
      <c r="N383" s="605"/>
      <c r="O383" s="605"/>
      <c r="P383" s="605"/>
      <c r="Q383" s="605"/>
      <c r="R383" s="605"/>
      <c r="S383" s="605"/>
      <c r="T383" s="605"/>
      <c r="U383" s="605"/>
      <c r="V383" s="605"/>
      <c r="W383" s="605"/>
      <c r="X383" s="605"/>
      <c r="Y383" s="292">
        <v>11</v>
      </c>
      <c r="Z383" s="165"/>
      <c r="AA383" s="166"/>
      <c r="AB383" s="518" t="s">
        <v>693</v>
      </c>
      <c r="AC383" s="518"/>
      <c r="AD383" s="518"/>
      <c r="AE383" s="518"/>
      <c r="AF383" s="518"/>
      <c r="AG383" s="518"/>
      <c r="AH383" s="518" t="s">
        <v>693</v>
      </c>
      <c r="AI383" s="518"/>
      <c r="AJ383" s="518"/>
      <c r="AK383" s="518"/>
      <c r="AL383" s="518"/>
      <c r="AM383" s="518"/>
      <c r="AN383" s="518" t="s">
        <v>693</v>
      </c>
      <c r="AO383" s="518"/>
      <c r="AP383" s="518"/>
      <c r="AQ383" s="518"/>
      <c r="AR383" s="518"/>
      <c r="AS383" s="518"/>
      <c r="AT383" s="641" t="s">
        <v>693</v>
      </c>
      <c r="AU383" s="641"/>
      <c r="AV383" s="641"/>
      <c r="AW383" s="641"/>
    </row>
    <row r="384" spans="2:49" ht="12.75">
      <c r="B384" s="258"/>
      <c r="C384" s="644" t="s">
        <v>326</v>
      </c>
      <c r="D384" s="644"/>
      <c r="E384" s="644"/>
      <c r="F384" s="644"/>
      <c r="G384" s="644"/>
      <c r="H384" s="644"/>
      <c r="I384" s="644"/>
      <c r="J384" s="644"/>
      <c r="K384" s="644"/>
      <c r="L384" s="644"/>
      <c r="M384" s="644"/>
      <c r="N384" s="644"/>
      <c r="O384" s="644"/>
      <c r="P384" s="644"/>
      <c r="Q384" s="644"/>
      <c r="R384" s="644"/>
      <c r="S384" s="644"/>
      <c r="T384" s="644"/>
      <c r="U384" s="644"/>
      <c r="V384" s="644"/>
      <c r="W384" s="644"/>
      <c r="X384" s="644"/>
      <c r="Y384" s="292">
        <v>12</v>
      </c>
      <c r="Z384" s="165"/>
      <c r="AA384" s="166"/>
      <c r="AB384" s="518" t="s">
        <v>693</v>
      </c>
      <c r="AC384" s="518"/>
      <c r="AD384" s="518"/>
      <c r="AE384" s="518"/>
      <c r="AF384" s="518"/>
      <c r="AG384" s="518"/>
      <c r="AH384" s="518" t="s">
        <v>693</v>
      </c>
      <c r="AI384" s="518"/>
      <c r="AJ384" s="518"/>
      <c r="AK384" s="518"/>
      <c r="AL384" s="518"/>
      <c r="AM384" s="518"/>
      <c r="AN384" s="518" t="s">
        <v>693</v>
      </c>
      <c r="AO384" s="518"/>
      <c r="AP384" s="518"/>
      <c r="AQ384" s="518"/>
      <c r="AR384" s="518"/>
      <c r="AS384" s="518"/>
      <c r="AT384" s="641" t="s">
        <v>693</v>
      </c>
      <c r="AU384" s="641"/>
      <c r="AV384" s="641"/>
      <c r="AW384" s="641"/>
    </row>
    <row r="385" spans="2:49" ht="12.75">
      <c r="B385" s="293"/>
      <c r="C385" s="643" t="s">
        <v>327</v>
      </c>
      <c r="D385" s="643"/>
      <c r="E385" s="643"/>
      <c r="F385" s="643"/>
      <c r="G385" s="643"/>
      <c r="H385" s="643"/>
      <c r="I385" s="643"/>
      <c r="J385" s="643"/>
      <c r="K385" s="643"/>
      <c r="L385" s="643"/>
      <c r="M385" s="643"/>
      <c r="N385" s="643"/>
      <c r="O385" s="643"/>
      <c r="P385" s="643"/>
      <c r="Q385" s="643"/>
      <c r="R385" s="643"/>
      <c r="S385" s="643"/>
      <c r="T385" s="643"/>
      <c r="U385" s="643"/>
      <c r="V385" s="643"/>
      <c r="W385" s="643"/>
      <c r="X385" s="643"/>
      <c r="Y385" s="292">
        <v>13</v>
      </c>
      <c r="Z385" s="165"/>
      <c r="AA385" s="166"/>
      <c r="AB385" s="518" t="s">
        <v>693</v>
      </c>
      <c r="AC385" s="518"/>
      <c r="AD385" s="518"/>
      <c r="AE385" s="518"/>
      <c r="AF385" s="518"/>
      <c r="AG385" s="518"/>
      <c r="AH385" s="518" t="s">
        <v>693</v>
      </c>
      <c r="AI385" s="518"/>
      <c r="AJ385" s="518"/>
      <c r="AK385" s="518"/>
      <c r="AL385" s="518"/>
      <c r="AM385" s="518"/>
      <c r="AN385" s="518" t="s">
        <v>693</v>
      </c>
      <c r="AO385" s="518"/>
      <c r="AP385" s="518"/>
      <c r="AQ385" s="518"/>
      <c r="AR385" s="518"/>
      <c r="AS385" s="518"/>
      <c r="AT385" s="641" t="s">
        <v>693</v>
      </c>
      <c r="AU385" s="641"/>
      <c r="AV385" s="641"/>
      <c r="AW385" s="641"/>
    </row>
    <row r="386" spans="2:49" ht="12.75">
      <c r="B386" s="211"/>
      <c r="C386" s="645" t="s">
        <v>328</v>
      </c>
      <c r="D386" s="645"/>
      <c r="E386" s="645"/>
      <c r="F386" s="645"/>
      <c r="G386" s="645"/>
      <c r="H386" s="645"/>
      <c r="I386" s="645"/>
      <c r="J386" s="645"/>
      <c r="K386" s="645"/>
      <c r="L386" s="645"/>
      <c r="M386" s="645"/>
      <c r="N386" s="645"/>
      <c r="O386" s="645"/>
      <c r="P386" s="645"/>
      <c r="Q386" s="645"/>
      <c r="R386" s="645"/>
      <c r="S386" s="645"/>
      <c r="T386" s="645"/>
      <c r="U386" s="645"/>
      <c r="V386" s="645"/>
      <c r="W386" s="645"/>
      <c r="X386" s="645"/>
      <c r="Y386" s="292">
        <v>14</v>
      </c>
      <c r="Z386" s="165"/>
      <c r="AA386" s="166"/>
      <c r="AB386" s="518" t="s">
        <v>693</v>
      </c>
      <c r="AC386" s="518"/>
      <c r="AD386" s="518"/>
      <c r="AE386" s="518"/>
      <c r="AF386" s="518"/>
      <c r="AG386" s="518"/>
      <c r="AH386" s="518" t="s">
        <v>693</v>
      </c>
      <c r="AI386" s="518"/>
      <c r="AJ386" s="518"/>
      <c r="AK386" s="518"/>
      <c r="AL386" s="518"/>
      <c r="AM386" s="518"/>
      <c r="AN386" s="518" t="s">
        <v>693</v>
      </c>
      <c r="AO386" s="518"/>
      <c r="AP386" s="518"/>
      <c r="AQ386" s="518"/>
      <c r="AR386" s="518"/>
      <c r="AS386" s="518"/>
      <c r="AT386" s="641" t="s">
        <v>693</v>
      </c>
      <c r="AU386" s="641"/>
      <c r="AV386" s="641"/>
      <c r="AW386" s="641"/>
    </row>
    <row r="387" spans="2:49" ht="12.75">
      <c r="B387" s="211"/>
      <c r="C387" s="645" t="s">
        <v>329</v>
      </c>
      <c r="D387" s="645"/>
      <c r="E387" s="645"/>
      <c r="F387" s="645"/>
      <c r="G387" s="645"/>
      <c r="H387" s="645"/>
      <c r="I387" s="645"/>
      <c r="J387" s="645"/>
      <c r="K387" s="645"/>
      <c r="L387" s="645"/>
      <c r="M387" s="645"/>
      <c r="N387" s="645"/>
      <c r="O387" s="645"/>
      <c r="P387" s="645"/>
      <c r="Q387" s="645"/>
      <c r="R387" s="645"/>
      <c r="S387" s="645"/>
      <c r="T387" s="645"/>
      <c r="U387" s="645"/>
      <c r="V387" s="645"/>
      <c r="W387" s="645"/>
      <c r="X387" s="645"/>
      <c r="Y387" s="292">
        <v>15</v>
      </c>
      <c r="Z387" s="165"/>
      <c r="AA387" s="166"/>
      <c r="AB387" s="518" t="s">
        <v>693</v>
      </c>
      <c r="AC387" s="518"/>
      <c r="AD387" s="518"/>
      <c r="AE387" s="518"/>
      <c r="AF387" s="518"/>
      <c r="AG387" s="518"/>
      <c r="AH387" s="518" t="s">
        <v>693</v>
      </c>
      <c r="AI387" s="518"/>
      <c r="AJ387" s="518"/>
      <c r="AK387" s="518"/>
      <c r="AL387" s="518"/>
      <c r="AM387" s="518"/>
      <c r="AN387" s="518" t="s">
        <v>693</v>
      </c>
      <c r="AO387" s="518"/>
      <c r="AP387" s="518"/>
      <c r="AQ387" s="518"/>
      <c r="AR387" s="518"/>
      <c r="AS387" s="518"/>
      <c r="AT387" s="641" t="s">
        <v>693</v>
      </c>
      <c r="AU387" s="641"/>
      <c r="AV387" s="641"/>
      <c r="AW387" s="641"/>
    </row>
    <row r="388" spans="2:49" ht="12.75">
      <c r="B388" s="646" t="s">
        <v>330</v>
      </c>
      <c r="C388" s="646"/>
      <c r="D388" s="646"/>
      <c r="E388" s="646"/>
      <c r="F388" s="646"/>
      <c r="G388" s="646"/>
      <c r="H388" s="646"/>
      <c r="I388" s="646"/>
      <c r="J388" s="646"/>
      <c r="K388" s="646"/>
      <c r="L388" s="646"/>
      <c r="M388" s="646"/>
      <c r="N388" s="646"/>
      <c r="O388" s="646"/>
      <c r="P388" s="646"/>
      <c r="Q388" s="646"/>
      <c r="R388" s="646"/>
      <c r="S388" s="646"/>
      <c r="T388" s="646"/>
      <c r="U388" s="646"/>
      <c r="V388" s="646"/>
      <c r="W388" s="646"/>
      <c r="X388" s="646"/>
      <c r="Y388" s="292">
        <v>20</v>
      </c>
      <c r="Z388" s="165"/>
      <c r="AA388" s="166"/>
      <c r="AB388" s="518" t="s">
        <v>693</v>
      </c>
      <c r="AC388" s="518"/>
      <c r="AD388" s="518"/>
      <c r="AE388" s="518"/>
      <c r="AF388" s="518"/>
      <c r="AG388" s="518"/>
      <c r="AH388" s="518" t="s">
        <v>693</v>
      </c>
      <c r="AI388" s="518"/>
      <c r="AJ388" s="518"/>
      <c r="AK388" s="518"/>
      <c r="AL388" s="518"/>
      <c r="AM388" s="518"/>
      <c r="AN388" s="518" t="s">
        <v>693</v>
      </c>
      <c r="AO388" s="518"/>
      <c r="AP388" s="518"/>
      <c r="AQ388" s="518"/>
      <c r="AR388" s="518"/>
      <c r="AS388" s="518"/>
      <c r="AT388" s="641" t="s">
        <v>693</v>
      </c>
      <c r="AU388" s="641"/>
      <c r="AV388" s="641"/>
      <c r="AW388" s="641"/>
    </row>
    <row r="389" spans="2:49" ht="12.75">
      <c r="B389" s="646" t="s">
        <v>331</v>
      </c>
      <c r="C389" s="646"/>
      <c r="D389" s="646"/>
      <c r="E389" s="646"/>
      <c r="F389" s="646"/>
      <c r="G389" s="646"/>
      <c r="H389" s="646"/>
      <c r="I389" s="646"/>
      <c r="J389" s="646"/>
      <c r="K389" s="646"/>
      <c r="L389" s="646"/>
      <c r="M389" s="646"/>
      <c r="N389" s="646"/>
      <c r="O389" s="646"/>
      <c r="P389" s="646"/>
      <c r="Q389" s="646"/>
      <c r="R389" s="646"/>
      <c r="S389" s="646"/>
      <c r="T389" s="646"/>
      <c r="U389" s="646"/>
      <c r="V389" s="646"/>
      <c r="W389" s="646"/>
      <c r="X389" s="646"/>
      <c r="Y389" s="292">
        <v>30</v>
      </c>
      <c r="Z389" s="165"/>
      <c r="AA389" s="166"/>
      <c r="AB389" s="518" t="s">
        <v>693</v>
      </c>
      <c r="AC389" s="518"/>
      <c r="AD389" s="518"/>
      <c r="AE389" s="518"/>
      <c r="AF389" s="518"/>
      <c r="AG389" s="518"/>
      <c r="AH389" s="518" t="s">
        <v>693</v>
      </c>
      <c r="AI389" s="518"/>
      <c r="AJ389" s="518"/>
      <c r="AK389" s="518"/>
      <c r="AL389" s="518"/>
      <c r="AM389" s="518"/>
      <c r="AN389" s="518" t="s">
        <v>693</v>
      </c>
      <c r="AO389" s="518"/>
      <c r="AP389" s="518"/>
      <c r="AQ389" s="518"/>
      <c r="AR389" s="518"/>
      <c r="AS389" s="518"/>
      <c r="AT389" s="641" t="s">
        <v>693</v>
      </c>
      <c r="AU389" s="641"/>
      <c r="AV389" s="641"/>
      <c r="AW389" s="641"/>
    </row>
    <row r="390" spans="2:49" ht="12.75">
      <c r="B390" s="649"/>
      <c r="C390" s="649"/>
      <c r="D390" s="649"/>
      <c r="E390" s="649"/>
      <c r="F390" s="649"/>
      <c r="G390" s="649"/>
      <c r="H390" s="649"/>
      <c r="I390" s="649"/>
      <c r="J390" s="649"/>
      <c r="K390" s="649"/>
      <c r="L390" s="649"/>
      <c r="M390" s="649"/>
      <c r="N390" s="649"/>
      <c r="O390" s="649"/>
      <c r="P390" s="649"/>
      <c r="Q390" s="649"/>
      <c r="R390" s="649"/>
      <c r="S390" s="649"/>
      <c r="T390" s="649"/>
      <c r="U390" s="649"/>
      <c r="V390" s="649"/>
      <c r="W390" s="649"/>
      <c r="X390" s="649"/>
      <c r="Y390" s="292">
        <v>35</v>
      </c>
      <c r="Z390" s="165"/>
      <c r="AA390" s="166"/>
      <c r="AB390" s="518" t="s">
        <v>693</v>
      </c>
      <c r="AC390" s="518"/>
      <c r="AD390" s="518"/>
      <c r="AE390" s="518"/>
      <c r="AF390" s="518"/>
      <c r="AG390" s="518"/>
      <c r="AH390" s="518" t="s">
        <v>693</v>
      </c>
      <c r="AI390" s="518"/>
      <c r="AJ390" s="518"/>
      <c r="AK390" s="518"/>
      <c r="AL390" s="518"/>
      <c r="AM390" s="518"/>
      <c r="AN390" s="518" t="s">
        <v>693</v>
      </c>
      <c r="AO390" s="518"/>
      <c r="AP390" s="518"/>
      <c r="AQ390" s="518"/>
      <c r="AR390" s="518"/>
      <c r="AS390" s="518"/>
      <c r="AT390" s="641" t="s">
        <v>693</v>
      </c>
      <c r="AU390" s="641"/>
      <c r="AV390" s="641"/>
      <c r="AW390" s="641"/>
    </row>
    <row r="391" spans="2:49" ht="13.5" thickBot="1">
      <c r="B391" s="646" t="s">
        <v>332</v>
      </c>
      <c r="C391" s="646"/>
      <c r="D391" s="646"/>
      <c r="E391" s="646"/>
      <c r="F391" s="646"/>
      <c r="G391" s="646"/>
      <c r="H391" s="646"/>
      <c r="I391" s="646"/>
      <c r="J391" s="646"/>
      <c r="K391" s="646"/>
      <c r="L391" s="646"/>
      <c r="M391" s="646"/>
      <c r="N391" s="646"/>
      <c r="O391" s="646"/>
      <c r="P391" s="646"/>
      <c r="Q391" s="646"/>
      <c r="R391" s="646"/>
      <c r="S391" s="646"/>
      <c r="T391" s="646"/>
      <c r="U391" s="646"/>
      <c r="V391" s="646"/>
      <c r="W391" s="646"/>
      <c r="X391" s="646"/>
      <c r="Y391" s="296">
        <v>40</v>
      </c>
      <c r="Z391" s="297"/>
      <c r="AA391" s="298"/>
      <c r="AB391" s="647" t="s">
        <v>693</v>
      </c>
      <c r="AC391" s="647"/>
      <c r="AD391" s="647"/>
      <c r="AE391" s="647"/>
      <c r="AF391" s="647"/>
      <c r="AG391" s="647"/>
      <c r="AH391" s="647" t="s">
        <v>693</v>
      </c>
      <c r="AI391" s="647"/>
      <c r="AJ391" s="647"/>
      <c r="AK391" s="647"/>
      <c r="AL391" s="647"/>
      <c r="AM391" s="647"/>
      <c r="AN391" s="647" t="s">
        <v>693</v>
      </c>
      <c r="AO391" s="647"/>
      <c r="AP391" s="647"/>
      <c r="AQ391" s="647"/>
      <c r="AR391" s="647"/>
      <c r="AS391" s="647"/>
      <c r="AT391" s="648" t="s">
        <v>693</v>
      </c>
      <c r="AU391" s="648"/>
      <c r="AV391" s="648"/>
      <c r="AW391" s="648"/>
    </row>
    <row r="394" spans="2:49" ht="12.75">
      <c r="B394" s="270" t="s">
        <v>149</v>
      </c>
      <c r="C394" s="144"/>
      <c r="D394" s="144"/>
      <c r="E394" s="144"/>
      <c r="F394" s="144"/>
      <c r="G394" s="144"/>
      <c r="H394" s="144"/>
      <c r="I394" s="144"/>
      <c r="J394" s="144"/>
      <c r="K394" s="144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3"/>
      <c r="AF394" s="639" t="s">
        <v>62</v>
      </c>
      <c r="AG394" s="639"/>
      <c r="AH394" s="639"/>
      <c r="AI394" s="639"/>
      <c r="AJ394" s="639"/>
      <c r="AK394" s="639"/>
      <c r="AL394" s="639"/>
      <c r="AM394" s="639"/>
      <c r="AN394" s="639"/>
      <c r="AO394" s="639"/>
      <c r="AP394" s="639" t="s">
        <v>63</v>
      </c>
      <c r="AQ394" s="639"/>
      <c r="AR394" s="639"/>
      <c r="AS394" s="639"/>
      <c r="AT394" s="639"/>
      <c r="AU394" s="639"/>
      <c r="AV394" s="639"/>
      <c r="AW394" s="639"/>
    </row>
    <row r="395" spans="2:49" ht="12.75">
      <c r="B395" s="270" t="s">
        <v>152</v>
      </c>
      <c r="C395" s="144"/>
      <c r="D395" s="144"/>
      <c r="E395" s="144"/>
      <c r="F395" s="144"/>
      <c r="G395" s="144"/>
      <c r="H395" s="144"/>
      <c r="I395" s="144"/>
      <c r="J395" s="144"/>
      <c r="K395" s="144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3"/>
      <c r="AC395" s="198" t="s">
        <v>153</v>
      </c>
      <c r="AD395" s="171"/>
      <c r="AE395" s="172"/>
      <c r="AF395" s="639"/>
      <c r="AG395" s="639"/>
      <c r="AH395" s="639"/>
      <c r="AI395" s="639"/>
      <c r="AJ395" s="639"/>
      <c r="AK395" s="639"/>
      <c r="AL395" s="639"/>
      <c r="AM395" s="639"/>
      <c r="AN395" s="639"/>
      <c r="AO395" s="639"/>
      <c r="AP395" s="639"/>
      <c r="AQ395" s="639"/>
      <c r="AR395" s="639"/>
      <c r="AS395" s="639"/>
      <c r="AT395" s="639"/>
      <c r="AU395" s="639"/>
      <c r="AV395" s="639"/>
      <c r="AW395" s="639"/>
    </row>
    <row r="396" spans="2:49" ht="13.5" thickBot="1">
      <c r="B396" s="277">
        <v>1</v>
      </c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  <c r="AA396" s="278"/>
      <c r="AB396" s="279"/>
      <c r="AC396" s="146">
        <v>2</v>
      </c>
      <c r="AD396" s="147"/>
      <c r="AE396" s="148"/>
      <c r="AF396" s="277">
        <v>3</v>
      </c>
      <c r="AG396" s="278"/>
      <c r="AH396" s="278"/>
      <c r="AI396" s="278"/>
      <c r="AJ396" s="278"/>
      <c r="AK396" s="278"/>
      <c r="AL396" s="278"/>
      <c r="AM396" s="278"/>
      <c r="AN396" s="278"/>
      <c r="AO396" s="279"/>
      <c r="AP396" s="277">
        <v>4</v>
      </c>
      <c r="AQ396" s="278"/>
      <c r="AR396" s="278"/>
      <c r="AS396" s="278"/>
      <c r="AT396" s="278"/>
      <c r="AU396" s="278"/>
      <c r="AV396" s="278"/>
      <c r="AW396" s="278"/>
    </row>
    <row r="397" spans="2:49" ht="12.75">
      <c r="B397" s="650" t="s">
        <v>333</v>
      </c>
      <c r="C397" s="650"/>
      <c r="D397" s="650"/>
      <c r="E397" s="650"/>
      <c r="F397" s="650"/>
      <c r="G397" s="650"/>
      <c r="H397" s="650"/>
      <c r="I397" s="650"/>
      <c r="J397" s="650"/>
      <c r="K397" s="650"/>
      <c r="L397" s="650"/>
      <c r="M397" s="650"/>
      <c r="N397" s="650"/>
      <c r="O397" s="650"/>
      <c r="P397" s="650"/>
      <c r="Q397" s="650"/>
      <c r="R397" s="650"/>
      <c r="S397" s="650"/>
      <c r="T397" s="650"/>
      <c r="U397" s="650"/>
      <c r="V397" s="650"/>
      <c r="W397" s="650"/>
      <c r="X397" s="650"/>
      <c r="Y397" s="650"/>
      <c r="Z397" s="650"/>
      <c r="AA397" s="650"/>
      <c r="AB397" s="650"/>
      <c r="AC397" s="282">
        <v>50</v>
      </c>
      <c r="AD397" s="224"/>
      <c r="AE397" s="225"/>
      <c r="AF397" s="642" t="s">
        <v>693</v>
      </c>
      <c r="AG397" s="642"/>
      <c r="AH397" s="642"/>
      <c r="AI397" s="642"/>
      <c r="AJ397" s="642"/>
      <c r="AK397" s="642"/>
      <c r="AL397" s="642"/>
      <c r="AM397" s="642"/>
      <c r="AN397" s="642"/>
      <c r="AO397" s="642"/>
      <c r="AP397" s="651" t="s">
        <v>693</v>
      </c>
      <c r="AQ397" s="651"/>
      <c r="AR397" s="651"/>
      <c r="AS397" s="651"/>
      <c r="AT397" s="651"/>
      <c r="AU397" s="651"/>
      <c r="AV397" s="651"/>
      <c r="AW397" s="651"/>
    </row>
    <row r="398" spans="2:41" ht="12.75">
      <c r="B398" s="293"/>
      <c r="C398" s="299" t="s">
        <v>75</v>
      </c>
      <c r="D398" s="300"/>
      <c r="E398" s="300"/>
      <c r="F398" s="300"/>
      <c r="G398" s="300"/>
      <c r="H398" s="300"/>
      <c r="I398" s="300"/>
      <c r="J398" s="300"/>
      <c r="K398" s="300"/>
      <c r="L398" s="300"/>
      <c r="M398" s="300"/>
      <c r="N398" s="300"/>
      <c r="O398" s="300"/>
      <c r="P398" s="300"/>
      <c r="Q398" s="300"/>
      <c r="R398" s="300"/>
      <c r="S398" s="300"/>
      <c r="T398" s="300"/>
      <c r="U398" s="300"/>
      <c r="V398" s="300"/>
      <c r="W398" s="300"/>
      <c r="X398" s="300"/>
      <c r="Y398" s="300"/>
      <c r="Z398" s="300"/>
      <c r="AA398" s="300"/>
      <c r="AB398" s="301"/>
      <c r="AC398" s="240"/>
      <c r="AE398" s="241"/>
      <c r="AO398" s="241"/>
    </row>
    <row r="399" spans="2:49" ht="12.75">
      <c r="B399" s="291"/>
      <c r="C399" s="652"/>
      <c r="D399" s="652"/>
      <c r="E399" s="652"/>
      <c r="F399" s="652"/>
      <c r="G399" s="652"/>
      <c r="H399" s="652"/>
      <c r="I399" s="652"/>
      <c r="J399" s="652"/>
      <c r="K399" s="652"/>
      <c r="L399" s="652"/>
      <c r="M399" s="652"/>
      <c r="N399" s="652"/>
      <c r="O399" s="652"/>
      <c r="P399" s="652"/>
      <c r="Q399" s="652"/>
      <c r="R399" s="652"/>
      <c r="S399" s="652"/>
      <c r="T399" s="652"/>
      <c r="U399" s="652"/>
      <c r="V399" s="652"/>
      <c r="W399" s="652"/>
      <c r="X399" s="652"/>
      <c r="Y399" s="652"/>
      <c r="Z399" s="652"/>
      <c r="AA399" s="652"/>
      <c r="AB399" s="652"/>
      <c r="AC399" s="208">
        <v>51</v>
      </c>
      <c r="AD399" s="209"/>
      <c r="AE399" s="210"/>
      <c r="AF399" s="518" t="s">
        <v>693</v>
      </c>
      <c r="AG399" s="518"/>
      <c r="AH399" s="518"/>
      <c r="AI399" s="518"/>
      <c r="AJ399" s="518"/>
      <c r="AK399" s="518"/>
      <c r="AL399" s="518"/>
      <c r="AM399" s="518"/>
      <c r="AN399" s="518"/>
      <c r="AO399" s="518"/>
      <c r="AP399" s="519" t="s">
        <v>693</v>
      </c>
      <c r="AQ399" s="519"/>
      <c r="AR399" s="519"/>
      <c r="AS399" s="519"/>
      <c r="AT399" s="519"/>
      <c r="AU399" s="519"/>
      <c r="AV399" s="519"/>
      <c r="AW399" s="519"/>
    </row>
    <row r="400" spans="2:49" ht="12.75">
      <c r="B400" s="291"/>
      <c r="C400" s="652"/>
      <c r="D400" s="652"/>
      <c r="E400" s="652"/>
      <c r="F400" s="652"/>
      <c r="G400" s="652"/>
      <c r="H400" s="652"/>
      <c r="I400" s="652"/>
      <c r="J400" s="652"/>
      <c r="K400" s="652"/>
      <c r="L400" s="652"/>
      <c r="M400" s="652"/>
      <c r="N400" s="652"/>
      <c r="O400" s="652"/>
      <c r="P400" s="652"/>
      <c r="Q400" s="652"/>
      <c r="R400" s="652"/>
      <c r="S400" s="652"/>
      <c r="T400" s="652"/>
      <c r="U400" s="652"/>
      <c r="V400" s="652"/>
      <c r="W400" s="652"/>
      <c r="X400" s="652"/>
      <c r="Y400" s="652"/>
      <c r="Z400" s="652"/>
      <c r="AA400" s="652"/>
      <c r="AB400" s="652"/>
      <c r="AC400" s="208">
        <v>52</v>
      </c>
      <c r="AD400" s="209"/>
      <c r="AE400" s="210"/>
      <c r="AF400" s="518" t="s">
        <v>693</v>
      </c>
      <c r="AG400" s="518"/>
      <c r="AH400" s="518"/>
      <c r="AI400" s="518"/>
      <c r="AJ400" s="518"/>
      <c r="AK400" s="518"/>
      <c r="AL400" s="518"/>
      <c r="AM400" s="518"/>
      <c r="AN400" s="518"/>
      <c r="AO400" s="518"/>
      <c r="AP400" s="519" t="s">
        <v>693</v>
      </c>
      <c r="AQ400" s="519"/>
      <c r="AR400" s="519"/>
      <c r="AS400" s="519"/>
      <c r="AT400" s="519"/>
      <c r="AU400" s="519"/>
      <c r="AV400" s="519"/>
      <c r="AW400" s="519"/>
    </row>
    <row r="401" spans="2:49" ht="13.5" thickBot="1">
      <c r="B401" s="291"/>
      <c r="C401" s="652"/>
      <c r="D401" s="652"/>
      <c r="E401" s="652"/>
      <c r="F401" s="652"/>
      <c r="G401" s="652"/>
      <c r="H401" s="652"/>
      <c r="I401" s="652"/>
      <c r="J401" s="652"/>
      <c r="K401" s="652"/>
      <c r="L401" s="652"/>
      <c r="M401" s="652"/>
      <c r="N401" s="652"/>
      <c r="O401" s="652"/>
      <c r="P401" s="652"/>
      <c r="Q401" s="652"/>
      <c r="R401" s="652"/>
      <c r="S401" s="652"/>
      <c r="T401" s="652"/>
      <c r="U401" s="652"/>
      <c r="V401" s="652"/>
      <c r="W401" s="652"/>
      <c r="X401" s="652"/>
      <c r="Y401" s="652"/>
      <c r="Z401" s="652"/>
      <c r="AA401" s="652"/>
      <c r="AB401" s="652"/>
      <c r="AC401" s="302">
        <v>53</v>
      </c>
      <c r="AD401" s="227"/>
      <c r="AE401" s="228"/>
      <c r="AF401" s="555" t="s">
        <v>693</v>
      </c>
      <c r="AG401" s="555"/>
      <c r="AH401" s="555"/>
      <c r="AI401" s="555"/>
      <c r="AJ401" s="555"/>
      <c r="AK401" s="555"/>
      <c r="AL401" s="555"/>
      <c r="AM401" s="555"/>
      <c r="AN401" s="555"/>
      <c r="AO401" s="555"/>
      <c r="AP401" s="653" t="s">
        <v>693</v>
      </c>
      <c r="AQ401" s="653"/>
      <c r="AR401" s="653"/>
      <c r="AS401" s="653"/>
      <c r="AT401" s="653"/>
      <c r="AU401" s="653"/>
      <c r="AV401" s="653"/>
      <c r="AW401" s="653"/>
    </row>
    <row r="402" spans="29:49" ht="12.75">
      <c r="AC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  <c r="AR402" s="193"/>
      <c r="AS402" s="193"/>
      <c r="AT402" s="193"/>
      <c r="AU402" s="193"/>
      <c r="AV402" s="193"/>
      <c r="AW402" s="193"/>
    </row>
    <row r="404" spans="1:27" ht="12.75">
      <c r="A404" s="637" t="s">
        <v>66</v>
      </c>
      <c r="B404" s="482"/>
      <c r="C404" s="482"/>
      <c r="D404" s="482"/>
      <c r="E404" s="482"/>
      <c r="F404" s="482"/>
      <c r="G404" s="482"/>
      <c r="H404" s="482"/>
      <c r="I404" s="482"/>
      <c r="J404" s="482"/>
      <c r="K404" s="482"/>
      <c r="L404" s="482"/>
      <c r="M404" s="482"/>
      <c r="N404" s="482"/>
      <c r="O404" s="482"/>
      <c r="P404" s="482"/>
      <c r="Q404" s="482"/>
      <c r="R404" s="482"/>
      <c r="S404" s="482"/>
      <c r="T404" s="482"/>
      <c r="U404" s="482"/>
      <c r="V404" s="482"/>
      <c r="W404" s="482"/>
      <c r="X404" s="482"/>
      <c r="Y404" s="482"/>
      <c r="Z404" s="482"/>
      <c r="AA404" s="482"/>
    </row>
    <row r="405" spans="2:49" ht="12.75">
      <c r="B405" s="198" t="s">
        <v>149</v>
      </c>
      <c r="C405" s="171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2"/>
      <c r="AB405" s="591" t="s">
        <v>321</v>
      </c>
      <c r="AC405" s="591"/>
      <c r="AD405" s="591"/>
      <c r="AE405" s="591"/>
      <c r="AF405" s="591"/>
      <c r="AG405" s="591"/>
      <c r="AH405" s="638" t="s">
        <v>235</v>
      </c>
      <c r="AI405" s="638"/>
      <c r="AJ405" s="638"/>
      <c r="AK405" s="638"/>
      <c r="AL405" s="638"/>
      <c r="AM405" s="638"/>
      <c r="AN405" s="639" t="s">
        <v>322</v>
      </c>
      <c r="AO405" s="639"/>
      <c r="AP405" s="639"/>
      <c r="AQ405" s="639"/>
      <c r="AR405" s="639"/>
      <c r="AS405" s="639"/>
      <c r="AT405" s="592" t="s">
        <v>323</v>
      </c>
      <c r="AU405" s="592"/>
      <c r="AV405" s="592"/>
      <c r="AW405" s="592"/>
    </row>
    <row r="406" spans="2:49" ht="12.75">
      <c r="B406" s="198" t="s">
        <v>152</v>
      </c>
      <c r="C406" s="171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2"/>
      <c r="Y406" s="198" t="s">
        <v>153</v>
      </c>
      <c r="Z406" s="171"/>
      <c r="AA406" s="172"/>
      <c r="AB406" s="591"/>
      <c r="AC406" s="591"/>
      <c r="AD406" s="591"/>
      <c r="AE406" s="591"/>
      <c r="AF406" s="591"/>
      <c r="AG406" s="591"/>
      <c r="AH406" s="638"/>
      <c r="AI406" s="638"/>
      <c r="AJ406" s="638"/>
      <c r="AK406" s="638"/>
      <c r="AL406" s="638"/>
      <c r="AM406" s="638"/>
      <c r="AN406" s="639"/>
      <c r="AO406" s="639"/>
      <c r="AP406" s="639"/>
      <c r="AQ406" s="639"/>
      <c r="AR406" s="639"/>
      <c r="AS406" s="639"/>
      <c r="AT406" s="592"/>
      <c r="AU406" s="592"/>
      <c r="AV406" s="592"/>
      <c r="AW406" s="592"/>
    </row>
    <row r="407" spans="2:49" ht="13.5" thickBot="1">
      <c r="B407" s="146">
        <v>1</v>
      </c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8"/>
      <c r="Y407" s="146">
        <v>2</v>
      </c>
      <c r="Z407" s="147"/>
      <c r="AA407" s="148"/>
      <c r="AB407" s="146">
        <v>3</v>
      </c>
      <c r="AC407" s="147"/>
      <c r="AD407" s="147"/>
      <c r="AE407" s="147"/>
      <c r="AF407" s="147"/>
      <c r="AG407" s="148"/>
      <c r="AH407" s="146">
        <v>4</v>
      </c>
      <c r="AI407" s="147"/>
      <c r="AJ407" s="147"/>
      <c r="AK407" s="147"/>
      <c r="AL407" s="147"/>
      <c r="AM407" s="148"/>
      <c r="AN407" s="146">
        <v>5</v>
      </c>
      <c r="AO407" s="147"/>
      <c r="AP407" s="147"/>
      <c r="AQ407" s="147"/>
      <c r="AR407" s="147"/>
      <c r="AS407" s="148"/>
      <c r="AT407" s="146">
        <v>6</v>
      </c>
      <c r="AU407" s="147"/>
      <c r="AV407" s="147"/>
      <c r="AW407" s="147"/>
    </row>
    <row r="408" spans="2:49" ht="12.75">
      <c r="B408" s="646" t="s">
        <v>334</v>
      </c>
      <c r="C408" s="646"/>
      <c r="D408" s="646"/>
      <c r="E408" s="646"/>
      <c r="F408" s="646"/>
      <c r="G408" s="646"/>
      <c r="H408" s="646"/>
      <c r="I408" s="646"/>
      <c r="J408" s="646"/>
      <c r="K408" s="646"/>
      <c r="L408" s="646"/>
      <c r="M408" s="646"/>
      <c r="N408" s="646"/>
      <c r="O408" s="646"/>
      <c r="P408" s="646"/>
      <c r="Q408" s="646"/>
      <c r="R408" s="646"/>
      <c r="S408" s="646"/>
      <c r="T408" s="646"/>
      <c r="U408" s="646"/>
      <c r="V408" s="646"/>
      <c r="W408" s="646"/>
      <c r="X408" s="646"/>
      <c r="Y408" s="231">
        <v>70</v>
      </c>
      <c r="Z408" s="232"/>
      <c r="AA408" s="233"/>
      <c r="AB408" s="642" t="s">
        <v>693</v>
      </c>
      <c r="AC408" s="642"/>
      <c r="AD408" s="642"/>
      <c r="AE408" s="642"/>
      <c r="AF408" s="642"/>
      <c r="AG408" s="642"/>
      <c r="AH408" s="642" t="s">
        <v>693</v>
      </c>
      <c r="AI408" s="642"/>
      <c r="AJ408" s="642"/>
      <c r="AK408" s="642"/>
      <c r="AL408" s="642"/>
      <c r="AM408" s="642"/>
      <c r="AN408" s="642" t="s">
        <v>693</v>
      </c>
      <c r="AO408" s="642"/>
      <c r="AP408" s="642"/>
      <c r="AQ408" s="642"/>
      <c r="AR408" s="642"/>
      <c r="AS408" s="642"/>
      <c r="AT408" s="640" t="s">
        <v>693</v>
      </c>
      <c r="AU408" s="640"/>
      <c r="AV408" s="640"/>
      <c r="AW408" s="640"/>
    </row>
    <row r="409" spans="2:49" ht="12.75">
      <c r="B409" s="646" t="s">
        <v>335</v>
      </c>
      <c r="C409" s="646"/>
      <c r="D409" s="646"/>
      <c r="E409" s="646"/>
      <c r="F409" s="646"/>
      <c r="G409" s="646"/>
      <c r="H409" s="646"/>
      <c r="I409" s="646"/>
      <c r="J409" s="646"/>
      <c r="K409" s="646"/>
      <c r="L409" s="646"/>
      <c r="M409" s="646"/>
      <c r="N409" s="646"/>
      <c r="O409" s="646"/>
      <c r="P409" s="646"/>
      <c r="Q409" s="646"/>
      <c r="R409" s="646"/>
      <c r="S409" s="646"/>
      <c r="T409" s="646"/>
      <c r="U409" s="646"/>
      <c r="V409" s="646"/>
      <c r="W409" s="646"/>
      <c r="X409" s="646"/>
      <c r="Y409" s="292">
        <v>75</v>
      </c>
      <c r="Z409" s="165"/>
      <c r="AA409" s="166"/>
      <c r="AB409" s="654">
        <v>72773</v>
      </c>
      <c r="AC409" s="654"/>
      <c r="AD409" s="654"/>
      <c r="AE409" s="654"/>
      <c r="AF409" s="654"/>
      <c r="AG409" s="654"/>
      <c r="AH409" s="534">
        <v>1070011.2</v>
      </c>
      <c r="AI409" s="534"/>
      <c r="AJ409" s="534"/>
      <c r="AK409" s="534"/>
      <c r="AL409" s="534"/>
      <c r="AM409" s="534"/>
      <c r="AN409" s="518" t="s">
        <v>693</v>
      </c>
      <c r="AO409" s="518"/>
      <c r="AP409" s="518"/>
      <c r="AQ409" s="518"/>
      <c r="AR409" s="518"/>
      <c r="AS409" s="518"/>
      <c r="AT409" s="655">
        <v>1142784.2</v>
      </c>
      <c r="AU409" s="655"/>
      <c r="AV409" s="655"/>
      <c r="AW409" s="655"/>
    </row>
    <row r="410" spans="2:49" ht="12.75">
      <c r="B410" s="646" t="s">
        <v>336</v>
      </c>
      <c r="C410" s="646"/>
      <c r="D410" s="646"/>
      <c r="E410" s="646"/>
      <c r="F410" s="646"/>
      <c r="G410" s="646"/>
      <c r="H410" s="646"/>
      <c r="I410" s="646"/>
      <c r="J410" s="646"/>
      <c r="K410" s="646"/>
      <c r="L410" s="646"/>
      <c r="M410" s="646"/>
      <c r="N410" s="646"/>
      <c r="O410" s="646"/>
      <c r="P410" s="646"/>
      <c r="Q410" s="646"/>
      <c r="R410" s="646"/>
      <c r="S410" s="646"/>
      <c r="T410" s="646"/>
      <c r="U410" s="646"/>
      <c r="V410" s="646"/>
      <c r="W410" s="646"/>
      <c r="X410" s="646"/>
      <c r="Y410" s="292">
        <v>80</v>
      </c>
      <c r="Z410" s="165"/>
      <c r="AA410" s="166"/>
      <c r="AB410" s="534">
        <v>2665610.17</v>
      </c>
      <c r="AC410" s="534"/>
      <c r="AD410" s="534"/>
      <c r="AE410" s="534"/>
      <c r="AF410" s="534"/>
      <c r="AG410" s="534"/>
      <c r="AH410" s="654">
        <v>849157.78</v>
      </c>
      <c r="AI410" s="654"/>
      <c r="AJ410" s="654"/>
      <c r="AK410" s="654"/>
      <c r="AL410" s="654"/>
      <c r="AM410" s="654"/>
      <c r="AN410" s="518" t="s">
        <v>337</v>
      </c>
      <c r="AO410" s="518"/>
      <c r="AP410" s="518"/>
      <c r="AQ410" s="518"/>
      <c r="AR410" s="518"/>
      <c r="AS410" s="518"/>
      <c r="AT410" s="655">
        <v>3497651.95</v>
      </c>
      <c r="AU410" s="655"/>
      <c r="AV410" s="655"/>
      <c r="AW410" s="655"/>
    </row>
    <row r="411" spans="2:49" ht="12.75">
      <c r="B411" s="646" t="s">
        <v>338</v>
      </c>
      <c r="C411" s="646"/>
      <c r="D411" s="646"/>
      <c r="E411" s="646"/>
      <c r="F411" s="646"/>
      <c r="G411" s="646"/>
      <c r="H411" s="646"/>
      <c r="I411" s="646"/>
      <c r="J411" s="646"/>
      <c r="K411" s="646"/>
      <c r="L411" s="646"/>
      <c r="M411" s="646"/>
      <c r="N411" s="646"/>
      <c r="O411" s="646"/>
      <c r="P411" s="646"/>
      <c r="Q411" s="646"/>
      <c r="R411" s="646"/>
      <c r="S411" s="646"/>
      <c r="T411" s="646"/>
      <c r="U411" s="646"/>
      <c r="V411" s="646"/>
      <c r="W411" s="646"/>
      <c r="X411" s="646"/>
      <c r="Y411" s="292">
        <v>85</v>
      </c>
      <c r="Z411" s="165"/>
      <c r="AA411" s="166"/>
      <c r="AB411" s="654">
        <v>207499</v>
      </c>
      <c r="AC411" s="654"/>
      <c r="AD411" s="654"/>
      <c r="AE411" s="654"/>
      <c r="AF411" s="654"/>
      <c r="AG411" s="654"/>
      <c r="AH411" s="518" t="s">
        <v>693</v>
      </c>
      <c r="AI411" s="518"/>
      <c r="AJ411" s="518"/>
      <c r="AK411" s="518"/>
      <c r="AL411" s="518"/>
      <c r="AM411" s="518"/>
      <c r="AN411" s="518" t="s">
        <v>693</v>
      </c>
      <c r="AO411" s="518"/>
      <c r="AP411" s="518"/>
      <c r="AQ411" s="518"/>
      <c r="AR411" s="518"/>
      <c r="AS411" s="518"/>
      <c r="AT411" s="656">
        <v>207499</v>
      </c>
      <c r="AU411" s="656"/>
      <c r="AV411" s="656"/>
      <c r="AW411" s="656"/>
    </row>
    <row r="412" spans="2:49" ht="12.75">
      <c r="B412" s="646" t="s">
        <v>339</v>
      </c>
      <c r="C412" s="646"/>
      <c r="D412" s="646"/>
      <c r="E412" s="646"/>
      <c r="F412" s="646"/>
      <c r="G412" s="646"/>
      <c r="H412" s="646"/>
      <c r="I412" s="646"/>
      <c r="J412" s="646"/>
      <c r="K412" s="646"/>
      <c r="L412" s="646"/>
      <c r="M412" s="646"/>
      <c r="N412" s="646"/>
      <c r="O412" s="646"/>
      <c r="P412" s="646"/>
      <c r="Q412" s="646"/>
      <c r="R412" s="646"/>
      <c r="S412" s="646"/>
      <c r="T412" s="646"/>
      <c r="U412" s="646"/>
      <c r="V412" s="646"/>
      <c r="W412" s="646"/>
      <c r="X412" s="646"/>
      <c r="Y412" s="292">
        <v>90</v>
      </c>
      <c r="Z412" s="165"/>
      <c r="AA412" s="166"/>
      <c r="AB412" s="654">
        <v>22601.69</v>
      </c>
      <c r="AC412" s="654"/>
      <c r="AD412" s="654"/>
      <c r="AE412" s="654"/>
      <c r="AF412" s="654"/>
      <c r="AG412" s="654"/>
      <c r="AH412" s="654">
        <v>43076.28</v>
      </c>
      <c r="AI412" s="654"/>
      <c r="AJ412" s="654"/>
      <c r="AK412" s="654"/>
      <c r="AL412" s="654"/>
      <c r="AM412" s="654"/>
      <c r="AN412" s="518" t="s">
        <v>693</v>
      </c>
      <c r="AO412" s="518"/>
      <c r="AP412" s="518"/>
      <c r="AQ412" s="518"/>
      <c r="AR412" s="518"/>
      <c r="AS412" s="518"/>
      <c r="AT412" s="656">
        <v>65677.97</v>
      </c>
      <c r="AU412" s="656"/>
      <c r="AV412" s="656"/>
      <c r="AW412" s="656"/>
    </row>
    <row r="413" spans="2:49" ht="12.75">
      <c r="B413" s="646" t="s">
        <v>340</v>
      </c>
      <c r="C413" s="646"/>
      <c r="D413" s="646"/>
      <c r="E413" s="646"/>
      <c r="F413" s="646"/>
      <c r="G413" s="646"/>
      <c r="H413" s="646"/>
      <c r="I413" s="646"/>
      <c r="J413" s="646"/>
      <c r="K413" s="646"/>
      <c r="L413" s="646"/>
      <c r="M413" s="646"/>
      <c r="N413" s="646"/>
      <c r="O413" s="646"/>
      <c r="P413" s="646"/>
      <c r="Q413" s="646"/>
      <c r="R413" s="646"/>
      <c r="S413" s="646"/>
      <c r="T413" s="646"/>
      <c r="U413" s="646"/>
      <c r="V413" s="646"/>
      <c r="W413" s="646"/>
      <c r="X413" s="646"/>
      <c r="Y413" s="292">
        <v>95</v>
      </c>
      <c r="Z413" s="165"/>
      <c r="AA413" s="166"/>
      <c r="AB413" s="518" t="s">
        <v>693</v>
      </c>
      <c r="AC413" s="518"/>
      <c r="AD413" s="518"/>
      <c r="AE413" s="518"/>
      <c r="AF413" s="518"/>
      <c r="AG413" s="518"/>
      <c r="AH413" s="518" t="s">
        <v>693</v>
      </c>
      <c r="AI413" s="518"/>
      <c r="AJ413" s="518"/>
      <c r="AK413" s="518"/>
      <c r="AL413" s="518"/>
      <c r="AM413" s="518"/>
      <c r="AN413" s="518" t="s">
        <v>693</v>
      </c>
      <c r="AO413" s="518"/>
      <c r="AP413" s="518"/>
      <c r="AQ413" s="518"/>
      <c r="AR413" s="518"/>
      <c r="AS413" s="518"/>
      <c r="AT413" s="641" t="s">
        <v>693</v>
      </c>
      <c r="AU413" s="641"/>
      <c r="AV413" s="641"/>
      <c r="AW413" s="641"/>
    </row>
    <row r="414" spans="2:49" ht="12.75">
      <c r="B414" s="646" t="s">
        <v>341</v>
      </c>
      <c r="C414" s="646"/>
      <c r="D414" s="646"/>
      <c r="E414" s="646"/>
      <c r="F414" s="646"/>
      <c r="G414" s="646"/>
      <c r="H414" s="646"/>
      <c r="I414" s="646"/>
      <c r="J414" s="646"/>
      <c r="K414" s="646"/>
      <c r="L414" s="646"/>
      <c r="M414" s="646"/>
      <c r="N414" s="646"/>
      <c r="O414" s="646"/>
      <c r="P414" s="646"/>
      <c r="Q414" s="646"/>
      <c r="R414" s="646"/>
      <c r="S414" s="646"/>
      <c r="T414" s="646"/>
      <c r="U414" s="646"/>
      <c r="V414" s="646"/>
      <c r="W414" s="646"/>
      <c r="X414" s="646"/>
      <c r="Y414" s="177">
        <v>100</v>
      </c>
      <c r="Z414" s="165"/>
      <c r="AA414" s="166"/>
      <c r="AB414" s="518" t="s">
        <v>693</v>
      </c>
      <c r="AC414" s="518"/>
      <c r="AD414" s="518"/>
      <c r="AE414" s="518"/>
      <c r="AF414" s="518"/>
      <c r="AG414" s="518"/>
      <c r="AH414" s="518" t="s">
        <v>693</v>
      </c>
      <c r="AI414" s="518"/>
      <c r="AJ414" s="518"/>
      <c r="AK414" s="518"/>
      <c r="AL414" s="518"/>
      <c r="AM414" s="518"/>
      <c r="AN414" s="518" t="s">
        <v>693</v>
      </c>
      <c r="AO414" s="518"/>
      <c r="AP414" s="518"/>
      <c r="AQ414" s="518"/>
      <c r="AR414" s="518"/>
      <c r="AS414" s="518"/>
      <c r="AT414" s="641" t="s">
        <v>693</v>
      </c>
      <c r="AU414" s="641"/>
      <c r="AV414" s="641"/>
      <c r="AW414" s="641"/>
    </row>
    <row r="415" spans="2:49" ht="12.75">
      <c r="B415" s="646" t="s">
        <v>342</v>
      </c>
      <c r="C415" s="646"/>
      <c r="D415" s="646"/>
      <c r="E415" s="646"/>
      <c r="F415" s="646"/>
      <c r="G415" s="646"/>
      <c r="H415" s="646"/>
      <c r="I415" s="646"/>
      <c r="J415" s="646"/>
      <c r="K415" s="646"/>
      <c r="L415" s="646"/>
      <c r="M415" s="646"/>
      <c r="N415" s="646"/>
      <c r="O415" s="646"/>
      <c r="P415" s="646"/>
      <c r="Q415" s="646"/>
      <c r="R415" s="646"/>
      <c r="S415" s="646"/>
      <c r="T415" s="646"/>
      <c r="U415" s="646"/>
      <c r="V415" s="646"/>
      <c r="W415" s="646"/>
      <c r="X415" s="646"/>
      <c r="Y415" s="177">
        <v>105</v>
      </c>
      <c r="Z415" s="165"/>
      <c r="AA415" s="166"/>
      <c r="AB415" s="518" t="s">
        <v>693</v>
      </c>
      <c r="AC415" s="518"/>
      <c r="AD415" s="518"/>
      <c r="AE415" s="518"/>
      <c r="AF415" s="518"/>
      <c r="AG415" s="518"/>
      <c r="AH415" s="518" t="s">
        <v>693</v>
      </c>
      <c r="AI415" s="518"/>
      <c r="AJ415" s="518"/>
      <c r="AK415" s="518"/>
      <c r="AL415" s="518"/>
      <c r="AM415" s="518"/>
      <c r="AN415" s="518" t="s">
        <v>693</v>
      </c>
      <c r="AO415" s="518"/>
      <c r="AP415" s="518"/>
      <c r="AQ415" s="518"/>
      <c r="AR415" s="518"/>
      <c r="AS415" s="518"/>
      <c r="AT415" s="641" t="s">
        <v>693</v>
      </c>
      <c r="AU415" s="641"/>
      <c r="AV415" s="641"/>
      <c r="AW415" s="641"/>
    </row>
    <row r="416" spans="2:49" ht="12.75">
      <c r="B416" s="646" t="s">
        <v>343</v>
      </c>
      <c r="C416" s="646"/>
      <c r="D416" s="646"/>
      <c r="E416" s="646"/>
      <c r="F416" s="646"/>
      <c r="G416" s="646"/>
      <c r="H416" s="646"/>
      <c r="I416" s="646"/>
      <c r="J416" s="646"/>
      <c r="K416" s="646"/>
      <c r="L416" s="646"/>
      <c r="M416" s="646"/>
      <c r="N416" s="646"/>
      <c r="O416" s="646"/>
      <c r="P416" s="646"/>
      <c r="Q416" s="646"/>
      <c r="R416" s="646"/>
      <c r="S416" s="646"/>
      <c r="T416" s="646"/>
      <c r="U416" s="646"/>
      <c r="V416" s="646"/>
      <c r="W416" s="646"/>
      <c r="X416" s="646"/>
      <c r="Y416" s="177">
        <v>110</v>
      </c>
      <c r="Z416" s="165"/>
      <c r="AA416" s="166"/>
      <c r="AB416" s="654">
        <v>378138.42</v>
      </c>
      <c r="AC416" s="654"/>
      <c r="AD416" s="654"/>
      <c r="AE416" s="654"/>
      <c r="AF416" s="654"/>
      <c r="AG416" s="654"/>
      <c r="AH416" s="654">
        <v>22000.57</v>
      </c>
      <c r="AI416" s="654"/>
      <c r="AJ416" s="654"/>
      <c r="AK416" s="654"/>
      <c r="AL416" s="654"/>
      <c r="AM416" s="654"/>
      <c r="AN416" s="518" t="s">
        <v>693</v>
      </c>
      <c r="AO416" s="518"/>
      <c r="AP416" s="518"/>
      <c r="AQ416" s="518"/>
      <c r="AR416" s="518"/>
      <c r="AS416" s="518"/>
      <c r="AT416" s="656">
        <v>400138.99</v>
      </c>
      <c r="AU416" s="656"/>
      <c r="AV416" s="656"/>
      <c r="AW416" s="656"/>
    </row>
    <row r="417" spans="2:49" ht="12.75">
      <c r="B417" s="646" t="s">
        <v>344</v>
      </c>
      <c r="C417" s="646"/>
      <c r="D417" s="646"/>
      <c r="E417" s="646"/>
      <c r="F417" s="646"/>
      <c r="G417" s="646"/>
      <c r="H417" s="646"/>
      <c r="I417" s="646"/>
      <c r="J417" s="646"/>
      <c r="K417" s="646"/>
      <c r="L417" s="646"/>
      <c r="M417" s="646"/>
      <c r="N417" s="646"/>
      <c r="O417" s="646"/>
      <c r="P417" s="646"/>
      <c r="Q417" s="646"/>
      <c r="R417" s="646"/>
      <c r="S417" s="646"/>
      <c r="T417" s="646"/>
      <c r="U417" s="646"/>
      <c r="V417" s="646"/>
      <c r="W417" s="646"/>
      <c r="X417" s="646"/>
      <c r="Y417" s="177">
        <v>115</v>
      </c>
      <c r="Z417" s="165"/>
      <c r="AA417" s="166"/>
      <c r="AB417" s="518" t="s">
        <v>693</v>
      </c>
      <c r="AC417" s="518"/>
      <c r="AD417" s="518"/>
      <c r="AE417" s="518"/>
      <c r="AF417" s="518"/>
      <c r="AG417" s="518"/>
      <c r="AH417" s="518" t="s">
        <v>693</v>
      </c>
      <c r="AI417" s="518"/>
      <c r="AJ417" s="518"/>
      <c r="AK417" s="518"/>
      <c r="AL417" s="518"/>
      <c r="AM417" s="518"/>
      <c r="AN417" s="518" t="s">
        <v>693</v>
      </c>
      <c r="AO417" s="518"/>
      <c r="AP417" s="518"/>
      <c r="AQ417" s="518"/>
      <c r="AR417" s="518"/>
      <c r="AS417" s="518"/>
      <c r="AT417" s="641" t="s">
        <v>693</v>
      </c>
      <c r="AU417" s="641"/>
      <c r="AV417" s="641"/>
      <c r="AW417" s="641"/>
    </row>
    <row r="418" spans="2:49" ht="13.5" thickBot="1">
      <c r="B418" s="657" t="s">
        <v>345</v>
      </c>
      <c r="C418" s="657"/>
      <c r="D418" s="657"/>
      <c r="E418" s="657"/>
      <c r="F418" s="657"/>
      <c r="G418" s="657"/>
      <c r="H418" s="657"/>
      <c r="I418" s="657"/>
      <c r="J418" s="657"/>
      <c r="K418" s="657"/>
      <c r="L418" s="657"/>
      <c r="M418" s="657"/>
      <c r="N418" s="657"/>
      <c r="O418" s="657"/>
      <c r="P418" s="657"/>
      <c r="Q418" s="657"/>
      <c r="R418" s="657"/>
      <c r="S418" s="657"/>
      <c r="T418" s="657"/>
      <c r="U418" s="657"/>
      <c r="V418" s="657"/>
      <c r="W418" s="657"/>
      <c r="X418" s="657"/>
      <c r="Y418" s="303">
        <v>120</v>
      </c>
      <c r="Z418" s="297"/>
      <c r="AA418" s="298"/>
      <c r="AB418" s="647" t="s">
        <v>693</v>
      </c>
      <c r="AC418" s="647"/>
      <c r="AD418" s="647"/>
      <c r="AE418" s="647"/>
      <c r="AF418" s="647"/>
      <c r="AG418" s="647"/>
      <c r="AH418" s="647" t="s">
        <v>693</v>
      </c>
      <c r="AI418" s="647"/>
      <c r="AJ418" s="647"/>
      <c r="AK418" s="647"/>
      <c r="AL418" s="647"/>
      <c r="AM418" s="647"/>
      <c r="AN418" s="647" t="s">
        <v>693</v>
      </c>
      <c r="AO418" s="647"/>
      <c r="AP418" s="647"/>
      <c r="AQ418" s="647"/>
      <c r="AR418" s="647"/>
      <c r="AS418" s="647"/>
      <c r="AT418" s="648" t="s">
        <v>693</v>
      </c>
      <c r="AU418" s="648"/>
      <c r="AV418" s="648"/>
      <c r="AW418" s="648"/>
    </row>
    <row r="419" spans="2:49" ht="13.5" thickBot="1">
      <c r="B419" s="304" t="s">
        <v>209</v>
      </c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303">
        <v>130</v>
      </c>
      <c r="Z419" s="297"/>
      <c r="AA419" s="298"/>
      <c r="AB419" s="658">
        <v>3346622.28</v>
      </c>
      <c r="AC419" s="658"/>
      <c r="AD419" s="658"/>
      <c r="AE419" s="658"/>
      <c r="AF419" s="658"/>
      <c r="AG419" s="658"/>
      <c r="AH419" s="658">
        <v>1984245.83</v>
      </c>
      <c r="AI419" s="658"/>
      <c r="AJ419" s="658"/>
      <c r="AK419" s="658"/>
      <c r="AL419" s="658"/>
      <c r="AM419" s="658"/>
      <c r="AN419" s="647" t="s">
        <v>337</v>
      </c>
      <c r="AO419" s="647"/>
      <c r="AP419" s="647"/>
      <c r="AQ419" s="647"/>
      <c r="AR419" s="647"/>
      <c r="AS419" s="647"/>
      <c r="AT419" s="659">
        <v>5313752.11</v>
      </c>
      <c r="AU419" s="659"/>
      <c r="AV419" s="659"/>
      <c r="AW419" s="659"/>
    </row>
    <row r="422" spans="2:49" ht="12.75">
      <c r="B422" s="270" t="s">
        <v>149</v>
      </c>
      <c r="C422" s="144"/>
      <c r="D422" s="144"/>
      <c r="E422" s="144"/>
      <c r="F422" s="144"/>
      <c r="G422" s="144"/>
      <c r="H422" s="144"/>
      <c r="I422" s="144"/>
      <c r="J422" s="144"/>
      <c r="K422" s="144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3"/>
      <c r="AF422" s="639" t="s">
        <v>62</v>
      </c>
      <c r="AG422" s="639"/>
      <c r="AH422" s="639"/>
      <c r="AI422" s="639"/>
      <c r="AJ422" s="639"/>
      <c r="AK422" s="639"/>
      <c r="AL422" s="639"/>
      <c r="AM422" s="639"/>
      <c r="AN422" s="639"/>
      <c r="AO422" s="639"/>
      <c r="AP422" s="639" t="s">
        <v>63</v>
      </c>
      <c r="AQ422" s="639"/>
      <c r="AR422" s="639"/>
      <c r="AS422" s="639"/>
      <c r="AT422" s="639"/>
      <c r="AU422" s="639"/>
      <c r="AV422" s="639"/>
      <c r="AW422" s="639"/>
    </row>
    <row r="423" spans="2:49" ht="12.75">
      <c r="B423" s="270" t="s">
        <v>152</v>
      </c>
      <c r="C423" s="144"/>
      <c r="D423" s="144"/>
      <c r="E423" s="144"/>
      <c r="F423" s="144"/>
      <c r="G423" s="144"/>
      <c r="H423" s="144"/>
      <c r="I423" s="144"/>
      <c r="J423" s="144"/>
      <c r="K423" s="144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3"/>
      <c r="AC423" s="198" t="s">
        <v>153</v>
      </c>
      <c r="AD423" s="171"/>
      <c r="AE423" s="172"/>
      <c r="AF423" s="639"/>
      <c r="AG423" s="639"/>
      <c r="AH423" s="639"/>
      <c r="AI423" s="639"/>
      <c r="AJ423" s="639"/>
      <c r="AK423" s="639"/>
      <c r="AL423" s="639"/>
      <c r="AM423" s="639"/>
      <c r="AN423" s="639"/>
      <c r="AO423" s="639"/>
      <c r="AP423" s="639"/>
      <c r="AQ423" s="639"/>
      <c r="AR423" s="639"/>
      <c r="AS423" s="639"/>
      <c r="AT423" s="639"/>
      <c r="AU423" s="639"/>
      <c r="AV423" s="639"/>
      <c r="AW423" s="639"/>
    </row>
    <row r="424" spans="2:49" ht="13.5" thickBot="1">
      <c r="B424" s="277">
        <v>1</v>
      </c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  <c r="AA424" s="278"/>
      <c r="AB424" s="279"/>
      <c r="AC424" s="146">
        <v>2</v>
      </c>
      <c r="AD424" s="147"/>
      <c r="AE424" s="148"/>
      <c r="AF424" s="277">
        <v>3</v>
      </c>
      <c r="AG424" s="278"/>
      <c r="AH424" s="278"/>
      <c r="AI424" s="278"/>
      <c r="AJ424" s="278"/>
      <c r="AK424" s="278"/>
      <c r="AL424" s="278"/>
      <c r="AM424" s="278"/>
      <c r="AN424" s="278"/>
      <c r="AO424" s="279"/>
      <c r="AP424" s="277">
        <v>4</v>
      </c>
      <c r="AQ424" s="278"/>
      <c r="AR424" s="278"/>
      <c r="AS424" s="278"/>
      <c r="AT424" s="278"/>
      <c r="AU424" s="278"/>
      <c r="AV424" s="278"/>
      <c r="AW424" s="278"/>
    </row>
    <row r="425" spans="2:49" ht="12.75">
      <c r="B425" s="650" t="s">
        <v>346</v>
      </c>
      <c r="C425" s="650"/>
      <c r="D425" s="650"/>
      <c r="E425" s="650"/>
      <c r="F425" s="650"/>
      <c r="G425" s="650"/>
      <c r="H425" s="650"/>
      <c r="I425" s="650"/>
      <c r="J425" s="650"/>
      <c r="K425" s="650"/>
      <c r="L425" s="650"/>
      <c r="M425" s="650"/>
      <c r="N425" s="650"/>
      <c r="O425" s="650"/>
      <c r="P425" s="650"/>
      <c r="Q425" s="650"/>
      <c r="R425" s="650"/>
      <c r="S425" s="650"/>
      <c r="T425" s="650"/>
      <c r="U425" s="650"/>
      <c r="V425" s="650"/>
      <c r="W425" s="650"/>
      <c r="X425" s="650"/>
      <c r="Y425" s="650"/>
      <c r="Z425" s="650"/>
      <c r="AA425" s="650"/>
      <c r="AB425" s="650"/>
      <c r="AC425" s="223">
        <v>140</v>
      </c>
      <c r="AD425" s="224"/>
      <c r="AE425" s="225"/>
      <c r="AF425" s="660">
        <v>1574571.65</v>
      </c>
      <c r="AG425" s="660"/>
      <c r="AH425" s="660"/>
      <c r="AI425" s="660"/>
      <c r="AJ425" s="660"/>
      <c r="AK425" s="660"/>
      <c r="AL425" s="660"/>
      <c r="AM425" s="660"/>
      <c r="AN425" s="660"/>
      <c r="AO425" s="660"/>
      <c r="AP425" s="661">
        <v>2257114.23</v>
      </c>
      <c r="AQ425" s="661"/>
      <c r="AR425" s="661"/>
      <c r="AS425" s="661"/>
      <c r="AT425" s="661"/>
      <c r="AU425" s="661"/>
      <c r="AV425" s="661"/>
      <c r="AW425" s="661"/>
    </row>
    <row r="426" spans="2:41" ht="12.75">
      <c r="B426" s="293"/>
      <c r="C426" s="299" t="s">
        <v>75</v>
      </c>
      <c r="D426" s="300"/>
      <c r="E426" s="300"/>
      <c r="F426" s="300"/>
      <c r="G426" s="300"/>
      <c r="H426" s="300"/>
      <c r="I426" s="300"/>
      <c r="J426" s="300"/>
      <c r="K426" s="300"/>
      <c r="L426" s="300"/>
      <c r="M426" s="300"/>
      <c r="N426" s="300"/>
      <c r="O426" s="300"/>
      <c r="P426" s="300"/>
      <c r="Q426" s="300"/>
      <c r="R426" s="300"/>
      <c r="S426" s="300"/>
      <c r="T426" s="300"/>
      <c r="U426" s="300"/>
      <c r="V426" s="300"/>
      <c r="W426" s="300"/>
      <c r="X426" s="300"/>
      <c r="Y426" s="300"/>
      <c r="Z426" s="300"/>
      <c r="AA426" s="300"/>
      <c r="AB426" s="301"/>
      <c r="AC426" s="240"/>
      <c r="AE426" s="241"/>
      <c r="AO426" s="241"/>
    </row>
    <row r="427" spans="2:49" ht="12.75">
      <c r="B427" s="252"/>
      <c r="C427" s="652" t="s">
        <v>347</v>
      </c>
      <c r="D427" s="652"/>
      <c r="E427" s="652"/>
      <c r="F427" s="652"/>
      <c r="G427" s="652"/>
      <c r="H427" s="652"/>
      <c r="I427" s="652"/>
      <c r="J427" s="652"/>
      <c r="K427" s="652"/>
      <c r="L427" s="652"/>
      <c r="M427" s="652"/>
      <c r="N427" s="652"/>
      <c r="O427" s="652"/>
      <c r="P427" s="652"/>
      <c r="Q427" s="652"/>
      <c r="R427" s="652"/>
      <c r="S427" s="652"/>
      <c r="T427" s="652"/>
      <c r="U427" s="652"/>
      <c r="V427" s="652"/>
      <c r="W427" s="652"/>
      <c r="X427" s="652"/>
      <c r="Y427" s="652"/>
      <c r="Z427" s="652"/>
      <c r="AA427" s="652"/>
      <c r="AB427" s="652"/>
      <c r="AC427" s="215">
        <v>141</v>
      </c>
      <c r="AD427" s="209"/>
      <c r="AE427" s="210"/>
      <c r="AF427" s="654">
        <v>29825</v>
      </c>
      <c r="AG427" s="654"/>
      <c r="AH427" s="654"/>
      <c r="AI427" s="654"/>
      <c r="AJ427" s="654"/>
      <c r="AK427" s="654"/>
      <c r="AL427" s="654"/>
      <c r="AM427" s="654"/>
      <c r="AN427" s="654"/>
      <c r="AO427" s="654"/>
      <c r="AP427" s="549">
        <v>85904.6</v>
      </c>
      <c r="AQ427" s="549"/>
      <c r="AR427" s="549"/>
      <c r="AS427" s="549"/>
      <c r="AT427" s="549"/>
      <c r="AU427" s="549"/>
      <c r="AV427" s="549"/>
      <c r="AW427" s="549"/>
    </row>
    <row r="428" spans="2:49" ht="12.75">
      <c r="B428" s="252"/>
      <c r="C428" s="652" t="s">
        <v>348</v>
      </c>
      <c r="D428" s="652"/>
      <c r="E428" s="652"/>
      <c r="F428" s="652"/>
      <c r="G428" s="652"/>
      <c r="H428" s="652"/>
      <c r="I428" s="652"/>
      <c r="J428" s="652"/>
      <c r="K428" s="652"/>
      <c r="L428" s="652"/>
      <c r="M428" s="652"/>
      <c r="N428" s="652"/>
      <c r="O428" s="652"/>
      <c r="P428" s="652"/>
      <c r="Q428" s="652"/>
      <c r="R428" s="652"/>
      <c r="S428" s="652"/>
      <c r="T428" s="652"/>
      <c r="U428" s="652"/>
      <c r="V428" s="652"/>
      <c r="W428" s="652"/>
      <c r="X428" s="652"/>
      <c r="Y428" s="652"/>
      <c r="Z428" s="652"/>
      <c r="AA428" s="652"/>
      <c r="AB428" s="652"/>
      <c r="AC428" s="215">
        <v>142</v>
      </c>
      <c r="AD428" s="209"/>
      <c r="AE428" s="210"/>
      <c r="AF428" s="534">
        <v>1296244.03</v>
      </c>
      <c r="AG428" s="534"/>
      <c r="AH428" s="534"/>
      <c r="AI428" s="534"/>
      <c r="AJ428" s="534"/>
      <c r="AK428" s="534"/>
      <c r="AL428" s="534"/>
      <c r="AM428" s="534"/>
      <c r="AN428" s="534"/>
      <c r="AO428" s="534"/>
      <c r="AP428" s="535">
        <v>1839499.13</v>
      </c>
      <c r="AQ428" s="535"/>
      <c r="AR428" s="535"/>
      <c r="AS428" s="535"/>
      <c r="AT428" s="535"/>
      <c r="AU428" s="535"/>
      <c r="AV428" s="535"/>
      <c r="AW428" s="535"/>
    </row>
    <row r="429" spans="2:49" ht="12.75">
      <c r="B429" s="252"/>
      <c r="C429" s="652" t="s">
        <v>349</v>
      </c>
      <c r="D429" s="652"/>
      <c r="E429" s="652"/>
      <c r="F429" s="652"/>
      <c r="G429" s="652"/>
      <c r="H429" s="652"/>
      <c r="I429" s="652"/>
      <c r="J429" s="652"/>
      <c r="K429" s="652"/>
      <c r="L429" s="652"/>
      <c r="M429" s="652"/>
      <c r="N429" s="652"/>
      <c r="O429" s="652"/>
      <c r="P429" s="652"/>
      <c r="Q429" s="652"/>
      <c r="R429" s="652"/>
      <c r="S429" s="652"/>
      <c r="T429" s="652"/>
      <c r="U429" s="652"/>
      <c r="V429" s="652"/>
      <c r="W429" s="652"/>
      <c r="X429" s="652"/>
      <c r="Y429" s="652"/>
      <c r="Z429" s="652"/>
      <c r="AA429" s="652"/>
      <c r="AB429" s="652"/>
      <c r="AC429" s="215">
        <v>143</v>
      </c>
      <c r="AD429" s="209"/>
      <c r="AE429" s="210"/>
      <c r="AF429" s="654">
        <v>248502.62</v>
      </c>
      <c r="AG429" s="654"/>
      <c r="AH429" s="654"/>
      <c r="AI429" s="654"/>
      <c r="AJ429" s="654"/>
      <c r="AK429" s="654"/>
      <c r="AL429" s="654"/>
      <c r="AM429" s="654"/>
      <c r="AN429" s="654"/>
      <c r="AO429" s="654"/>
      <c r="AP429" s="549">
        <v>331710.5</v>
      </c>
      <c r="AQ429" s="549"/>
      <c r="AR429" s="549"/>
      <c r="AS429" s="549"/>
      <c r="AT429" s="549"/>
      <c r="AU429" s="549"/>
      <c r="AV429" s="549"/>
      <c r="AW429" s="549"/>
    </row>
    <row r="430" spans="2:49" ht="12.75">
      <c r="B430" s="662" t="s">
        <v>350</v>
      </c>
      <c r="C430" s="662"/>
      <c r="D430" s="662"/>
      <c r="E430" s="662"/>
      <c r="F430" s="662"/>
      <c r="G430" s="662"/>
      <c r="H430" s="662"/>
      <c r="I430" s="662"/>
      <c r="J430" s="662"/>
      <c r="K430" s="662"/>
      <c r="L430" s="662"/>
      <c r="M430" s="662"/>
      <c r="N430" s="662"/>
      <c r="O430" s="662"/>
      <c r="P430" s="662"/>
      <c r="Q430" s="662"/>
      <c r="R430" s="662"/>
      <c r="S430" s="662"/>
      <c r="T430" s="662"/>
      <c r="U430" s="662"/>
      <c r="V430" s="662"/>
      <c r="W430" s="662"/>
      <c r="X430" s="662"/>
      <c r="Y430" s="662"/>
      <c r="Z430" s="662"/>
      <c r="AA430" s="662"/>
      <c r="AB430" s="662"/>
      <c r="AC430" s="215">
        <v>150</v>
      </c>
      <c r="AD430" s="209"/>
      <c r="AE430" s="210"/>
      <c r="AF430" s="518" t="s">
        <v>693</v>
      </c>
      <c r="AG430" s="518"/>
      <c r="AH430" s="518"/>
      <c r="AI430" s="518"/>
      <c r="AJ430" s="518"/>
      <c r="AK430" s="518"/>
      <c r="AL430" s="518"/>
      <c r="AM430" s="518"/>
      <c r="AN430" s="518"/>
      <c r="AO430" s="518"/>
      <c r="AP430" s="549">
        <v>469931.56</v>
      </c>
      <c r="AQ430" s="549"/>
      <c r="AR430" s="549"/>
      <c r="AS430" s="549"/>
      <c r="AT430" s="549"/>
      <c r="AU430" s="549"/>
      <c r="AV430" s="549"/>
      <c r="AW430" s="549"/>
    </row>
    <row r="431" spans="2:41" ht="12.75">
      <c r="B431" s="293"/>
      <c r="C431" s="299" t="s">
        <v>75</v>
      </c>
      <c r="D431" s="300"/>
      <c r="E431" s="300"/>
      <c r="F431" s="300"/>
      <c r="G431" s="300"/>
      <c r="H431" s="300"/>
      <c r="I431" s="300"/>
      <c r="J431" s="300"/>
      <c r="K431" s="300"/>
      <c r="L431" s="300"/>
      <c r="M431" s="300"/>
      <c r="N431" s="300"/>
      <c r="O431" s="300"/>
      <c r="P431" s="300"/>
      <c r="Q431" s="300"/>
      <c r="R431" s="300"/>
      <c r="S431" s="300"/>
      <c r="T431" s="300"/>
      <c r="U431" s="300"/>
      <c r="V431" s="300"/>
      <c r="W431" s="300"/>
      <c r="X431" s="300"/>
      <c r="Y431" s="300"/>
      <c r="Z431" s="300"/>
      <c r="AA431" s="300"/>
      <c r="AB431" s="301"/>
      <c r="AC431" s="240"/>
      <c r="AE431" s="241"/>
      <c r="AO431" s="241"/>
    </row>
    <row r="432" spans="2:49" ht="12.75">
      <c r="B432" s="252"/>
      <c r="C432" s="652" t="s">
        <v>351</v>
      </c>
      <c r="D432" s="652"/>
      <c r="E432" s="652"/>
      <c r="F432" s="652"/>
      <c r="G432" s="652"/>
      <c r="H432" s="652"/>
      <c r="I432" s="652"/>
      <c r="J432" s="652"/>
      <c r="K432" s="652"/>
      <c r="L432" s="652"/>
      <c r="M432" s="652"/>
      <c r="N432" s="652"/>
      <c r="O432" s="652"/>
      <c r="P432" s="652"/>
      <c r="Q432" s="652"/>
      <c r="R432" s="652"/>
      <c r="S432" s="652"/>
      <c r="T432" s="652"/>
      <c r="U432" s="652"/>
      <c r="V432" s="652"/>
      <c r="W432" s="652"/>
      <c r="X432" s="652"/>
      <c r="Y432" s="652"/>
      <c r="Z432" s="652"/>
      <c r="AA432" s="652"/>
      <c r="AB432" s="652"/>
      <c r="AC432" s="215">
        <v>151</v>
      </c>
      <c r="AD432" s="209"/>
      <c r="AE432" s="210"/>
      <c r="AF432" s="518" t="s">
        <v>693</v>
      </c>
      <c r="AG432" s="518"/>
      <c r="AH432" s="518"/>
      <c r="AI432" s="518"/>
      <c r="AJ432" s="518"/>
      <c r="AK432" s="518"/>
      <c r="AL432" s="518"/>
      <c r="AM432" s="518"/>
      <c r="AN432" s="518"/>
      <c r="AO432" s="518"/>
      <c r="AP432" s="519" t="s">
        <v>693</v>
      </c>
      <c r="AQ432" s="519"/>
      <c r="AR432" s="519"/>
      <c r="AS432" s="519"/>
      <c r="AT432" s="519"/>
      <c r="AU432" s="519"/>
      <c r="AV432" s="519"/>
      <c r="AW432" s="519"/>
    </row>
    <row r="433" spans="2:49" ht="12.75">
      <c r="B433" s="252"/>
      <c r="C433" s="652" t="s">
        <v>352</v>
      </c>
      <c r="D433" s="652"/>
      <c r="E433" s="652"/>
      <c r="F433" s="652"/>
      <c r="G433" s="652"/>
      <c r="H433" s="652"/>
      <c r="I433" s="652"/>
      <c r="J433" s="652"/>
      <c r="K433" s="652"/>
      <c r="L433" s="652"/>
      <c r="M433" s="652"/>
      <c r="N433" s="652"/>
      <c r="O433" s="652"/>
      <c r="P433" s="652"/>
      <c r="Q433" s="652"/>
      <c r="R433" s="652"/>
      <c r="S433" s="652"/>
      <c r="T433" s="652"/>
      <c r="U433" s="652"/>
      <c r="V433" s="652"/>
      <c r="W433" s="652"/>
      <c r="X433" s="652"/>
      <c r="Y433" s="652"/>
      <c r="Z433" s="652"/>
      <c r="AA433" s="652"/>
      <c r="AB433" s="652"/>
      <c r="AC433" s="215">
        <v>152</v>
      </c>
      <c r="AD433" s="209"/>
      <c r="AE433" s="210"/>
      <c r="AF433" s="518" t="s">
        <v>693</v>
      </c>
      <c r="AG433" s="518"/>
      <c r="AH433" s="518"/>
      <c r="AI433" s="518"/>
      <c r="AJ433" s="518"/>
      <c r="AK433" s="518"/>
      <c r="AL433" s="518"/>
      <c r="AM433" s="518"/>
      <c r="AN433" s="518"/>
      <c r="AO433" s="518"/>
      <c r="AP433" s="519" t="s">
        <v>693</v>
      </c>
      <c r="AQ433" s="519"/>
      <c r="AR433" s="519"/>
      <c r="AS433" s="519"/>
      <c r="AT433" s="519"/>
      <c r="AU433" s="519"/>
      <c r="AV433" s="519"/>
      <c r="AW433" s="519"/>
    </row>
    <row r="434" spans="2:49" ht="12.75">
      <c r="B434" s="291"/>
      <c r="C434" s="652" t="s">
        <v>353</v>
      </c>
      <c r="D434" s="652"/>
      <c r="E434" s="652"/>
      <c r="F434" s="652"/>
      <c r="G434" s="652"/>
      <c r="H434" s="652"/>
      <c r="I434" s="652"/>
      <c r="J434" s="652"/>
      <c r="K434" s="652"/>
      <c r="L434" s="652"/>
      <c r="M434" s="652"/>
      <c r="N434" s="652"/>
      <c r="O434" s="652"/>
      <c r="P434" s="652"/>
      <c r="Q434" s="652"/>
      <c r="R434" s="652"/>
      <c r="S434" s="652"/>
      <c r="T434" s="652"/>
      <c r="U434" s="652"/>
      <c r="V434" s="652"/>
      <c r="W434" s="652"/>
      <c r="X434" s="652"/>
      <c r="Y434" s="652"/>
      <c r="Z434" s="652"/>
      <c r="AA434" s="652"/>
      <c r="AB434" s="652"/>
      <c r="AC434" s="215">
        <v>153</v>
      </c>
      <c r="AD434" s="209"/>
      <c r="AE434" s="210"/>
      <c r="AF434" s="518" t="s">
        <v>693</v>
      </c>
      <c r="AG434" s="518"/>
      <c r="AH434" s="518"/>
      <c r="AI434" s="518"/>
      <c r="AJ434" s="518"/>
      <c r="AK434" s="518"/>
      <c r="AL434" s="518"/>
      <c r="AM434" s="518"/>
      <c r="AN434" s="518"/>
      <c r="AO434" s="518"/>
      <c r="AP434" s="549">
        <v>469932</v>
      </c>
      <c r="AQ434" s="549"/>
      <c r="AR434" s="549"/>
      <c r="AS434" s="549"/>
      <c r="AT434" s="549"/>
      <c r="AU434" s="549"/>
      <c r="AV434" s="549"/>
      <c r="AW434" s="549"/>
    </row>
    <row r="435" spans="2:49" ht="12.75">
      <c r="B435" s="662" t="s">
        <v>354</v>
      </c>
      <c r="C435" s="662"/>
      <c r="D435" s="662"/>
      <c r="E435" s="662"/>
      <c r="F435" s="662"/>
      <c r="G435" s="662"/>
      <c r="H435" s="662"/>
      <c r="I435" s="662"/>
      <c r="J435" s="662"/>
      <c r="K435" s="662"/>
      <c r="L435" s="662"/>
      <c r="M435" s="662"/>
      <c r="N435" s="662"/>
      <c r="O435" s="662"/>
      <c r="P435" s="662"/>
      <c r="Q435" s="662"/>
      <c r="R435" s="662"/>
      <c r="S435" s="662"/>
      <c r="T435" s="662"/>
      <c r="U435" s="662"/>
      <c r="V435" s="662"/>
      <c r="W435" s="662"/>
      <c r="X435" s="662"/>
      <c r="Y435" s="662"/>
      <c r="Z435" s="662"/>
      <c r="AA435" s="662"/>
      <c r="AB435" s="662"/>
      <c r="AC435" s="215">
        <v>155</v>
      </c>
      <c r="AD435" s="209"/>
      <c r="AE435" s="210"/>
      <c r="AF435" s="518" t="s">
        <v>693</v>
      </c>
      <c r="AG435" s="518"/>
      <c r="AH435" s="518"/>
      <c r="AI435" s="518"/>
      <c r="AJ435" s="518"/>
      <c r="AK435" s="518"/>
      <c r="AL435" s="518"/>
      <c r="AM435" s="518"/>
      <c r="AN435" s="518"/>
      <c r="AO435" s="518"/>
      <c r="AP435" s="519" t="s">
        <v>693</v>
      </c>
      <c r="AQ435" s="519"/>
      <c r="AR435" s="519"/>
      <c r="AS435" s="519"/>
      <c r="AT435" s="519"/>
      <c r="AU435" s="519"/>
      <c r="AV435" s="519"/>
      <c r="AW435" s="519"/>
    </row>
    <row r="436" spans="2:49" ht="12.75">
      <c r="B436" s="662" t="s">
        <v>355</v>
      </c>
      <c r="C436" s="662"/>
      <c r="D436" s="662"/>
      <c r="E436" s="662"/>
      <c r="F436" s="662"/>
      <c r="G436" s="662"/>
      <c r="H436" s="662"/>
      <c r="I436" s="662"/>
      <c r="J436" s="662"/>
      <c r="K436" s="662"/>
      <c r="L436" s="662"/>
      <c r="M436" s="662"/>
      <c r="N436" s="662"/>
      <c r="O436" s="662"/>
      <c r="P436" s="662"/>
      <c r="Q436" s="662"/>
      <c r="R436" s="662"/>
      <c r="S436" s="662"/>
      <c r="T436" s="662"/>
      <c r="U436" s="662"/>
      <c r="V436" s="662"/>
      <c r="W436" s="662"/>
      <c r="X436" s="662"/>
      <c r="Y436" s="662"/>
      <c r="Z436" s="662"/>
      <c r="AA436" s="662"/>
      <c r="AB436" s="662"/>
      <c r="AC436" s="215">
        <v>160</v>
      </c>
      <c r="AD436" s="209"/>
      <c r="AE436" s="210"/>
      <c r="AF436" s="534">
        <v>829875787.88</v>
      </c>
      <c r="AG436" s="534"/>
      <c r="AH436" s="534"/>
      <c r="AI436" s="534"/>
      <c r="AJ436" s="534"/>
      <c r="AK436" s="534"/>
      <c r="AL436" s="534"/>
      <c r="AM436" s="534"/>
      <c r="AN436" s="534"/>
      <c r="AO436" s="534"/>
      <c r="AP436" s="535">
        <v>830854927.16</v>
      </c>
      <c r="AQ436" s="535"/>
      <c r="AR436" s="535"/>
      <c r="AS436" s="535"/>
      <c r="AT436" s="535"/>
      <c r="AU436" s="535"/>
      <c r="AV436" s="535"/>
      <c r="AW436" s="535"/>
    </row>
    <row r="437" spans="2:41" ht="12.75">
      <c r="B437" s="293"/>
      <c r="C437" s="299" t="s">
        <v>75</v>
      </c>
      <c r="D437" s="300"/>
      <c r="E437" s="300"/>
      <c r="F437" s="300"/>
      <c r="G437" s="300"/>
      <c r="H437" s="300"/>
      <c r="I437" s="300"/>
      <c r="J437" s="300"/>
      <c r="K437" s="300"/>
      <c r="L437" s="300"/>
      <c r="M437" s="300"/>
      <c r="N437" s="300"/>
      <c r="O437" s="300"/>
      <c r="P437" s="300"/>
      <c r="Q437" s="300"/>
      <c r="R437" s="300"/>
      <c r="S437" s="300"/>
      <c r="T437" s="300"/>
      <c r="U437" s="300"/>
      <c r="V437" s="300"/>
      <c r="W437" s="300"/>
      <c r="X437" s="300"/>
      <c r="Y437" s="300"/>
      <c r="Z437" s="300"/>
      <c r="AA437" s="300"/>
      <c r="AB437" s="301"/>
      <c r="AC437" s="240"/>
      <c r="AE437" s="241"/>
      <c r="AO437" s="241"/>
    </row>
    <row r="438" spans="2:49" ht="12.75">
      <c r="B438" s="291"/>
      <c r="C438" s="652"/>
      <c r="D438" s="652"/>
      <c r="E438" s="652"/>
      <c r="F438" s="652"/>
      <c r="G438" s="652"/>
      <c r="H438" s="652"/>
      <c r="I438" s="652"/>
      <c r="J438" s="652"/>
      <c r="K438" s="652"/>
      <c r="L438" s="652"/>
      <c r="M438" s="652"/>
      <c r="N438" s="652"/>
      <c r="O438" s="652"/>
      <c r="P438" s="652"/>
      <c r="Q438" s="652"/>
      <c r="R438" s="652"/>
      <c r="S438" s="652"/>
      <c r="T438" s="652"/>
      <c r="U438" s="652"/>
      <c r="V438" s="652"/>
      <c r="W438" s="652"/>
      <c r="X438" s="652"/>
      <c r="Y438" s="652"/>
      <c r="Z438" s="652"/>
      <c r="AA438" s="652"/>
      <c r="AB438" s="652"/>
      <c r="AC438" s="215">
        <v>161</v>
      </c>
      <c r="AD438" s="209"/>
      <c r="AE438" s="210"/>
      <c r="AF438" s="518" t="s">
        <v>693</v>
      </c>
      <c r="AG438" s="518"/>
      <c r="AH438" s="518"/>
      <c r="AI438" s="518"/>
      <c r="AJ438" s="518"/>
      <c r="AK438" s="518"/>
      <c r="AL438" s="518"/>
      <c r="AM438" s="518"/>
      <c r="AN438" s="518"/>
      <c r="AO438" s="518"/>
      <c r="AP438" s="519" t="s">
        <v>693</v>
      </c>
      <c r="AQ438" s="519"/>
      <c r="AR438" s="519"/>
      <c r="AS438" s="519"/>
      <c r="AT438" s="519"/>
      <c r="AU438" s="519"/>
      <c r="AV438" s="519"/>
      <c r="AW438" s="519"/>
    </row>
    <row r="439" spans="2:49" ht="13.5" thickBot="1">
      <c r="B439" s="663" t="s">
        <v>356</v>
      </c>
      <c r="C439" s="663"/>
      <c r="D439" s="663"/>
      <c r="E439" s="663"/>
      <c r="F439" s="663"/>
      <c r="G439" s="663"/>
      <c r="H439" s="663"/>
      <c r="I439" s="663"/>
      <c r="J439" s="663"/>
      <c r="K439" s="663"/>
      <c r="L439" s="663"/>
      <c r="M439" s="663"/>
      <c r="N439" s="663"/>
      <c r="O439" s="663"/>
      <c r="P439" s="663"/>
      <c r="Q439" s="663"/>
      <c r="R439" s="663"/>
      <c r="S439" s="663"/>
      <c r="T439" s="663"/>
      <c r="U439" s="663"/>
      <c r="V439" s="663"/>
      <c r="W439" s="663"/>
      <c r="X439" s="663"/>
      <c r="Y439" s="663"/>
      <c r="Z439" s="663"/>
      <c r="AA439" s="663"/>
      <c r="AB439" s="663"/>
      <c r="AC439" s="305">
        <v>165</v>
      </c>
      <c r="AD439" s="306"/>
      <c r="AE439" s="307"/>
      <c r="AF439" s="647" t="s">
        <v>693</v>
      </c>
      <c r="AG439" s="647"/>
      <c r="AH439" s="647"/>
      <c r="AI439" s="647"/>
      <c r="AJ439" s="647"/>
      <c r="AK439" s="647"/>
      <c r="AL439" s="647"/>
      <c r="AM439" s="647"/>
      <c r="AN439" s="647"/>
      <c r="AO439" s="647"/>
      <c r="AP439" s="664" t="s">
        <v>693</v>
      </c>
      <c r="AQ439" s="664"/>
      <c r="AR439" s="664"/>
      <c r="AS439" s="664"/>
      <c r="AT439" s="664"/>
      <c r="AU439" s="664"/>
      <c r="AV439" s="664"/>
      <c r="AW439" s="664"/>
    </row>
    <row r="440" spans="2:49" ht="12.75">
      <c r="B440" s="585" t="s">
        <v>357</v>
      </c>
      <c r="C440" s="585"/>
      <c r="D440" s="585"/>
      <c r="E440" s="585"/>
      <c r="F440" s="585"/>
      <c r="G440" s="585"/>
      <c r="H440" s="585"/>
      <c r="I440" s="585"/>
      <c r="J440" s="585"/>
      <c r="K440" s="585"/>
      <c r="L440" s="585"/>
      <c r="M440" s="585"/>
      <c r="N440" s="585"/>
      <c r="O440" s="585"/>
      <c r="P440" s="585"/>
      <c r="Q440" s="585"/>
      <c r="R440" s="585"/>
      <c r="S440" s="585"/>
      <c r="T440" s="585"/>
      <c r="U440" s="585"/>
      <c r="V440" s="585"/>
      <c r="W440" s="585"/>
      <c r="X440" s="585"/>
      <c r="Y440" s="585"/>
      <c r="Z440" s="585"/>
      <c r="AA440" s="585"/>
      <c r="AB440" s="585"/>
      <c r="AC440" s="585" t="s">
        <v>153</v>
      </c>
      <c r="AD440" s="585"/>
      <c r="AE440" s="585"/>
      <c r="AF440" s="639" t="s">
        <v>62</v>
      </c>
      <c r="AG440" s="639"/>
      <c r="AH440" s="639"/>
      <c r="AI440" s="639"/>
      <c r="AJ440" s="639"/>
      <c r="AK440" s="639"/>
      <c r="AL440" s="639"/>
      <c r="AM440" s="639"/>
      <c r="AN440" s="639"/>
      <c r="AO440" s="639"/>
      <c r="AP440" s="639" t="s">
        <v>358</v>
      </c>
      <c r="AQ440" s="639"/>
      <c r="AR440" s="639"/>
      <c r="AS440" s="639"/>
      <c r="AT440" s="639"/>
      <c r="AU440" s="639"/>
      <c r="AV440" s="639"/>
      <c r="AW440" s="639"/>
    </row>
    <row r="441" spans="2:49" ht="12.75">
      <c r="B441" s="585"/>
      <c r="C441" s="585"/>
      <c r="D441" s="585"/>
      <c r="E441" s="585"/>
      <c r="F441" s="585"/>
      <c r="G441" s="585"/>
      <c r="H441" s="585"/>
      <c r="I441" s="585"/>
      <c r="J441" s="585"/>
      <c r="K441" s="585"/>
      <c r="L441" s="585"/>
      <c r="M441" s="585"/>
      <c r="N441" s="585"/>
      <c r="O441" s="585"/>
      <c r="P441" s="585"/>
      <c r="Q441" s="585"/>
      <c r="R441" s="585"/>
      <c r="S441" s="585"/>
      <c r="T441" s="585"/>
      <c r="U441" s="585"/>
      <c r="V441" s="585"/>
      <c r="W441" s="585"/>
      <c r="X441" s="585"/>
      <c r="Y441" s="585"/>
      <c r="Z441" s="585"/>
      <c r="AA441" s="585"/>
      <c r="AB441" s="585"/>
      <c r="AC441" s="585"/>
      <c r="AD441" s="585"/>
      <c r="AE441" s="585"/>
      <c r="AF441" s="639"/>
      <c r="AG441" s="639"/>
      <c r="AH441" s="639"/>
      <c r="AI441" s="639"/>
      <c r="AJ441" s="639"/>
      <c r="AK441" s="639"/>
      <c r="AL441" s="639"/>
      <c r="AM441" s="639"/>
      <c r="AN441" s="639"/>
      <c r="AO441" s="639"/>
      <c r="AP441" s="639"/>
      <c r="AQ441" s="639"/>
      <c r="AR441" s="639"/>
      <c r="AS441" s="639"/>
      <c r="AT441" s="639"/>
      <c r="AU441" s="639"/>
      <c r="AV441" s="639"/>
      <c r="AW441" s="639"/>
    </row>
    <row r="442" spans="2:49" ht="13.5" thickBot="1">
      <c r="B442" s="585"/>
      <c r="C442" s="585"/>
      <c r="D442" s="585"/>
      <c r="E442" s="585"/>
      <c r="F442" s="585"/>
      <c r="G442" s="585"/>
      <c r="H442" s="585"/>
      <c r="I442" s="585"/>
      <c r="J442" s="585"/>
      <c r="K442" s="585"/>
      <c r="L442" s="585"/>
      <c r="M442" s="585"/>
      <c r="N442" s="585"/>
      <c r="O442" s="585"/>
      <c r="P442" s="585"/>
      <c r="Q442" s="585"/>
      <c r="R442" s="585"/>
      <c r="S442" s="585"/>
      <c r="T442" s="585"/>
      <c r="U442" s="585"/>
      <c r="V442" s="585"/>
      <c r="W442" s="585"/>
      <c r="X442" s="585"/>
      <c r="Y442" s="585"/>
      <c r="Z442" s="585"/>
      <c r="AA442" s="585"/>
      <c r="AB442" s="585"/>
      <c r="AC442" s="146">
        <v>2</v>
      </c>
      <c r="AD442" s="147"/>
      <c r="AE442" s="148"/>
      <c r="AF442" s="146">
        <v>3</v>
      </c>
      <c r="AG442" s="147"/>
      <c r="AH442" s="147"/>
      <c r="AI442" s="147"/>
      <c r="AJ442" s="147"/>
      <c r="AK442" s="147"/>
      <c r="AL442" s="147"/>
      <c r="AM442" s="147"/>
      <c r="AN442" s="147"/>
      <c r="AO442" s="148"/>
      <c r="AP442" s="146">
        <v>4</v>
      </c>
      <c r="AQ442" s="147"/>
      <c r="AR442" s="147"/>
      <c r="AS442" s="147"/>
      <c r="AT442" s="147"/>
      <c r="AU442" s="147"/>
      <c r="AV442" s="147"/>
      <c r="AW442" s="147"/>
    </row>
    <row r="443" spans="2:49" ht="12.75">
      <c r="B443" s="665" t="s">
        <v>359</v>
      </c>
      <c r="C443" s="665"/>
      <c r="D443" s="665"/>
      <c r="E443" s="665"/>
      <c r="F443" s="665"/>
      <c r="G443" s="665"/>
      <c r="H443" s="665"/>
      <c r="I443" s="665"/>
      <c r="J443" s="665"/>
      <c r="K443" s="665"/>
      <c r="L443" s="665"/>
      <c r="M443" s="665"/>
      <c r="N443" s="665"/>
      <c r="O443" s="665"/>
      <c r="P443" s="665"/>
      <c r="Q443" s="665"/>
      <c r="R443" s="665"/>
      <c r="S443" s="665"/>
      <c r="T443" s="665"/>
      <c r="U443" s="665"/>
      <c r="V443" s="665"/>
      <c r="W443" s="665"/>
      <c r="X443" s="665"/>
      <c r="Y443" s="665"/>
      <c r="Z443" s="665"/>
      <c r="AA443" s="665"/>
      <c r="AB443" s="665"/>
      <c r="AF443" s="247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  <c r="AR443" s="193"/>
      <c r="AS443" s="193"/>
      <c r="AT443" s="193"/>
      <c r="AU443" s="193"/>
      <c r="AV443" s="193"/>
      <c r="AW443" s="193"/>
    </row>
    <row r="444" spans="2:49" ht="12.75">
      <c r="B444" s="211"/>
      <c r="C444" s="666" t="s">
        <v>360</v>
      </c>
      <c r="D444" s="666"/>
      <c r="E444" s="666"/>
      <c r="F444" s="666"/>
      <c r="G444" s="666"/>
      <c r="H444" s="666"/>
      <c r="I444" s="666"/>
      <c r="J444" s="666"/>
      <c r="K444" s="666"/>
      <c r="L444" s="666"/>
      <c r="M444" s="666"/>
      <c r="N444" s="666"/>
      <c r="O444" s="666"/>
      <c r="P444" s="666"/>
      <c r="Q444" s="666"/>
      <c r="R444" s="666"/>
      <c r="S444" s="666"/>
      <c r="T444" s="666"/>
      <c r="U444" s="666"/>
      <c r="V444" s="666"/>
      <c r="W444" s="666"/>
      <c r="X444" s="666"/>
      <c r="Y444" s="666"/>
      <c r="Z444" s="666"/>
      <c r="AA444" s="666"/>
      <c r="AB444" s="666"/>
      <c r="AC444" s="308">
        <v>171</v>
      </c>
      <c r="AD444" s="142"/>
      <c r="AE444" s="143"/>
      <c r="AF444" s="667" t="s">
        <v>693</v>
      </c>
      <c r="AG444" s="667"/>
      <c r="AH444" s="667"/>
      <c r="AI444" s="667"/>
      <c r="AJ444" s="667"/>
      <c r="AK444" s="667"/>
      <c r="AL444" s="667"/>
      <c r="AM444" s="667"/>
      <c r="AN444" s="667"/>
      <c r="AO444" s="667"/>
      <c r="AP444" s="525" t="s">
        <v>693</v>
      </c>
      <c r="AQ444" s="525"/>
      <c r="AR444" s="525"/>
      <c r="AS444" s="525"/>
      <c r="AT444" s="525"/>
      <c r="AU444" s="525"/>
      <c r="AV444" s="525"/>
      <c r="AW444" s="525"/>
    </row>
    <row r="445" spans="2:49" ht="13.5" thickBot="1">
      <c r="B445" s="211"/>
      <c r="C445" s="666" t="s">
        <v>361</v>
      </c>
      <c r="D445" s="666"/>
      <c r="E445" s="666"/>
      <c r="F445" s="666"/>
      <c r="G445" s="666"/>
      <c r="H445" s="666"/>
      <c r="I445" s="666"/>
      <c r="J445" s="666"/>
      <c r="K445" s="666"/>
      <c r="L445" s="666"/>
      <c r="M445" s="666"/>
      <c r="N445" s="666"/>
      <c r="O445" s="666"/>
      <c r="P445" s="666"/>
      <c r="Q445" s="666"/>
      <c r="R445" s="666"/>
      <c r="S445" s="666"/>
      <c r="T445" s="666"/>
      <c r="U445" s="666"/>
      <c r="V445" s="666"/>
      <c r="W445" s="666"/>
      <c r="X445" s="666"/>
      <c r="Y445" s="666"/>
      <c r="Z445" s="666"/>
      <c r="AA445" s="666"/>
      <c r="AB445" s="666"/>
      <c r="AC445" s="308">
        <v>172</v>
      </c>
      <c r="AD445" s="142"/>
      <c r="AE445" s="143"/>
      <c r="AF445" s="668" t="s">
        <v>693</v>
      </c>
      <c r="AG445" s="668"/>
      <c r="AH445" s="668"/>
      <c r="AI445" s="668"/>
      <c r="AJ445" s="668"/>
      <c r="AK445" s="668"/>
      <c r="AL445" s="668"/>
      <c r="AM445" s="668"/>
      <c r="AN445" s="668"/>
      <c r="AO445" s="668"/>
      <c r="AP445" s="669" t="s">
        <v>693</v>
      </c>
      <c r="AQ445" s="669"/>
      <c r="AR445" s="669"/>
      <c r="AS445" s="669"/>
      <c r="AT445" s="669"/>
      <c r="AU445" s="669"/>
      <c r="AV445" s="669"/>
      <c r="AW445" s="669"/>
    </row>
    <row r="446" spans="2:49" ht="12.75">
      <c r="B446" s="585"/>
      <c r="C446" s="585"/>
      <c r="D446" s="585"/>
      <c r="E446" s="585"/>
      <c r="F446" s="585"/>
      <c r="G446" s="585"/>
      <c r="H446" s="585"/>
      <c r="I446" s="585"/>
      <c r="J446" s="585"/>
      <c r="K446" s="585"/>
      <c r="L446" s="585"/>
      <c r="M446" s="585"/>
      <c r="N446" s="585"/>
      <c r="O446" s="585"/>
      <c r="P446" s="585"/>
      <c r="Q446" s="585"/>
      <c r="R446" s="585"/>
      <c r="S446" s="585"/>
      <c r="T446" s="585"/>
      <c r="U446" s="585"/>
      <c r="V446" s="585"/>
      <c r="W446" s="585"/>
      <c r="X446" s="585"/>
      <c r="Y446" s="585"/>
      <c r="Z446" s="585"/>
      <c r="AA446" s="585"/>
      <c r="AB446" s="585"/>
      <c r="AC446" s="585" t="s">
        <v>153</v>
      </c>
      <c r="AD446" s="585"/>
      <c r="AE446" s="585"/>
      <c r="AF446" s="639" t="s">
        <v>62</v>
      </c>
      <c r="AG446" s="639"/>
      <c r="AH446" s="639"/>
      <c r="AI446" s="639"/>
      <c r="AJ446" s="639"/>
      <c r="AK446" s="639"/>
      <c r="AL446" s="639"/>
      <c r="AM446" s="639"/>
      <c r="AN446" s="639"/>
      <c r="AO446" s="639"/>
      <c r="AP446" s="639" t="s">
        <v>63</v>
      </c>
      <c r="AQ446" s="639"/>
      <c r="AR446" s="639"/>
      <c r="AS446" s="639"/>
      <c r="AT446" s="639"/>
      <c r="AU446" s="639"/>
      <c r="AV446" s="639"/>
      <c r="AW446" s="639"/>
    </row>
    <row r="447" spans="2:49" ht="12.75">
      <c r="B447" s="585"/>
      <c r="C447" s="585"/>
      <c r="D447" s="585"/>
      <c r="E447" s="585"/>
      <c r="F447" s="585"/>
      <c r="G447" s="585"/>
      <c r="H447" s="585"/>
      <c r="I447" s="585"/>
      <c r="J447" s="585"/>
      <c r="K447" s="585"/>
      <c r="L447" s="585"/>
      <c r="M447" s="585"/>
      <c r="N447" s="585"/>
      <c r="O447" s="585"/>
      <c r="P447" s="585"/>
      <c r="Q447" s="585"/>
      <c r="R447" s="585"/>
      <c r="S447" s="585"/>
      <c r="T447" s="585"/>
      <c r="U447" s="585"/>
      <c r="V447" s="585"/>
      <c r="W447" s="585"/>
      <c r="X447" s="585"/>
      <c r="Y447" s="585"/>
      <c r="Z447" s="585"/>
      <c r="AA447" s="585"/>
      <c r="AB447" s="585"/>
      <c r="AC447" s="585"/>
      <c r="AD447" s="585"/>
      <c r="AE447" s="585"/>
      <c r="AF447" s="639"/>
      <c r="AG447" s="639"/>
      <c r="AH447" s="639"/>
      <c r="AI447" s="639"/>
      <c r="AJ447" s="639"/>
      <c r="AK447" s="639"/>
      <c r="AL447" s="639"/>
      <c r="AM447" s="639"/>
      <c r="AN447" s="639"/>
      <c r="AO447" s="639"/>
      <c r="AP447" s="639"/>
      <c r="AQ447" s="639"/>
      <c r="AR447" s="639"/>
      <c r="AS447" s="639"/>
      <c r="AT447" s="639"/>
      <c r="AU447" s="639"/>
      <c r="AV447" s="639"/>
      <c r="AW447" s="639"/>
    </row>
    <row r="448" spans="2:49" ht="13.5" thickBot="1">
      <c r="B448" s="585"/>
      <c r="C448" s="585"/>
      <c r="D448" s="585"/>
      <c r="E448" s="585"/>
      <c r="F448" s="585"/>
      <c r="G448" s="585"/>
      <c r="H448" s="585"/>
      <c r="I448" s="585"/>
      <c r="J448" s="585"/>
      <c r="K448" s="585"/>
      <c r="L448" s="585"/>
      <c r="M448" s="585"/>
      <c r="N448" s="585"/>
      <c r="O448" s="585"/>
      <c r="P448" s="585"/>
      <c r="Q448" s="585"/>
      <c r="R448" s="585"/>
      <c r="S448" s="585"/>
      <c r="T448" s="585"/>
      <c r="U448" s="585"/>
      <c r="V448" s="585"/>
      <c r="W448" s="585"/>
      <c r="X448" s="585"/>
      <c r="Y448" s="585"/>
      <c r="Z448" s="585"/>
      <c r="AA448" s="585"/>
      <c r="AB448" s="585"/>
      <c r="AC448" s="146">
        <v>2</v>
      </c>
      <c r="AD448" s="147"/>
      <c r="AE448" s="148"/>
      <c r="AF448" s="146">
        <v>3</v>
      </c>
      <c r="AG448" s="147"/>
      <c r="AH448" s="147"/>
      <c r="AI448" s="147"/>
      <c r="AJ448" s="147"/>
      <c r="AK448" s="147"/>
      <c r="AL448" s="147"/>
      <c r="AM448" s="147"/>
      <c r="AN448" s="147"/>
      <c r="AO448" s="148"/>
      <c r="AP448" s="146">
        <v>4</v>
      </c>
      <c r="AQ448" s="147"/>
      <c r="AR448" s="147"/>
      <c r="AS448" s="147"/>
      <c r="AT448" s="147"/>
      <c r="AU448" s="147"/>
      <c r="AV448" s="147"/>
      <c r="AW448" s="147"/>
    </row>
    <row r="449" spans="2:49" ht="13.5" thickBot="1">
      <c r="B449" s="663" t="s">
        <v>362</v>
      </c>
      <c r="C449" s="663"/>
      <c r="D449" s="663"/>
      <c r="E449" s="663"/>
      <c r="F449" s="663"/>
      <c r="G449" s="663"/>
      <c r="H449" s="663"/>
      <c r="I449" s="663"/>
      <c r="J449" s="663"/>
      <c r="K449" s="663"/>
      <c r="L449" s="663"/>
      <c r="M449" s="663"/>
      <c r="N449" s="663"/>
      <c r="O449" s="663"/>
      <c r="P449" s="663"/>
      <c r="Q449" s="663"/>
      <c r="R449" s="663"/>
      <c r="S449" s="663"/>
      <c r="T449" s="663"/>
      <c r="U449" s="663"/>
      <c r="V449" s="663"/>
      <c r="W449" s="663"/>
      <c r="X449" s="663"/>
      <c r="Y449" s="663"/>
      <c r="Z449" s="663"/>
      <c r="AA449" s="663"/>
      <c r="AB449" s="663"/>
      <c r="AC449" s="255">
        <v>180</v>
      </c>
      <c r="AD449" s="309"/>
      <c r="AE449" s="310"/>
      <c r="AF449" s="670" t="s">
        <v>693</v>
      </c>
      <c r="AG449" s="670"/>
      <c r="AH449" s="670"/>
      <c r="AI449" s="670"/>
      <c r="AJ449" s="670"/>
      <c r="AK449" s="670"/>
      <c r="AL449" s="670"/>
      <c r="AM449" s="670"/>
      <c r="AN449" s="670"/>
      <c r="AO449" s="670"/>
      <c r="AP449" s="671" t="s">
        <v>693</v>
      </c>
      <c r="AQ449" s="671"/>
      <c r="AR449" s="671"/>
      <c r="AS449" s="671"/>
      <c r="AT449" s="671"/>
      <c r="AU449" s="671"/>
      <c r="AV449" s="671"/>
      <c r="AW449" s="671"/>
    </row>
    <row r="452" spans="1:28" ht="12.75">
      <c r="A452" s="637" t="s">
        <v>68</v>
      </c>
      <c r="B452" s="482"/>
      <c r="C452" s="482"/>
      <c r="D452" s="482"/>
      <c r="E452" s="482"/>
      <c r="F452" s="482"/>
      <c r="G452" s="482"/>
      <c r="H452" s="482"/>
      <c r="I452" s="482"/>
      <c r="J452" s="482"/>
      <c r="K452" s="482"/>
      <c r="L452" s="482"/>
      <c r="M452" s="482"/>
      <c r="N452" s="482"/>
      <c r="O452" s="482"/>
      <c r="P452" s="482"/>
      <c r="Q452" s="482"/>
      <c r="R452" s="482"/>
      <c r="S452" s="482"/>
      <c r="T452" s="482"/>
      <c r="U452" s="482"/>
      <c r="V452" s="482"/>
      <c r="W452" s="482"/>
      <c r="X452" s="482"/>
      <c r="Y452" s="482"/>
      <c r="Z452" s="482"/>
      <c r="AA452" s="482"/>
      <c r="AB452" s="482"/>
    </row>
    <row r="453" spans="2:49" ht="12.75">
      <c r="B453" s="198" t="s">
        <v>149</v>
      </c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2"/>
      <c r="AB453" s="591" t="s">
        <v>234</v>
      </c>
      <c r="AC453" s="591"/>
      <c r="AD453" s="591"/>
      <c r="AE453" s="591"/>
      <c r="AF453" s="591"/>
      <c r="AG453" s="591"/>
      <c r="AH453" s="592" t="s">
        <v>235</v>
      </c>
      <c r="AI453" s="592"/>
      <c r="AJ453" s="592"/>
      <c r="AK453" s="592"/>
      <c r="AL453" s="592"/>
      <c r="AM453" s="592"/>
      <c r="AN453" s="591" t="s">
        <v>236</v>
      </c>
      <c r="AO453" s="591"/>
      <c r="AP453" s="591"/>
      <c r="AQ453" s="591"/>
      <c r="AR453" s="591"/>
      <c r="AS453" s="591"/>
      <c r="AT453" s="592" t="s">
        <v>234</v>
      </c>
      <c r="AU453" s="592"/>
      <c r="AV453" s="592"/>
      <c r="AW453" s="592"/>
    </row>
    <row r="454" spans="2:49" ht="12.75">
      <c r="B454" s="198" t="s">
        <v>152</v>
      </c>
      <c r="C454" s="171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2"/>
      <c r="Y454" s="198" t="s">
        <v>153</v>
      </c>
      <c r="Z454" s="171"/>
      <c r="AA454" s="172"/>
      <c r="AB454" s="591"/>
      <c r="AC454" s="591"/>
      <c r="AD454" s="591"/>
      <c r="AE454" s="591"/>
      <c r="AF454" s="591"/>
      <c r="AG454" s="591"/>
      <c r="AH454" s="592"/>
      <c r="AI454" s="592"/>
      <c r="AJ454" s="592"/>
      <c r="AK454" s="592"/>
      <c r="AL454" s="592"/>
      <c r="AM454" s="592"/>
      <c r="AN454" s="591"/>
      <c r="AO454" s="591"/>
      <c r="AP454" s="591"/>
      <c r="AQ454" s="591"/>
      <c r="AR454" s="591"/>
      <c r="AS454" s="591"/>
      <c r="AT454" s="592"/>
      <c r="AU454" s="592"/>
      <c r="AV454" s="592"/>
      <c r="AW454" s="592"/>
    </row>
    <row r="455" spans="2:49" ht="13.5" thickBot="1">
      <c r="B455" s="146">
        <v>1</v>
      </c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8"/>
      <c r="Y455" s="146">
        <v>2</v>
      </c>
      <c r="Z455" s="147"/>
      <c r="AA455" s="148"/>
      <c r="AB455" s="146">
        <v>3</v>
      </c>
      <c r="AC455" s="147"/>
      <c r="AD455" s="147"/>
      <c r="AE455" s="147"/>
      <c r="AF455" s="147"/>
      <c r="AG455" s="148"/>
      <c r="AH455" s="146">
        <v>4</v>
      </c>
      <c r="AI455" s="147"/>
      <c r="AJ455" s="147"/>
      <c r="AK455" s="147"/>
      <c r="AL455" s="147"/>
      <c r="AM455" s="148"/>
      <c r="AN455" s="146">
        <v>5</v>
      </c>
      <c r="AO455" s="147"/>
      <c r="AP455" s="147"/>
      <c r="AQ455" s="147"/>
      <c r="AR455" s="147"/>
      <c r="AS455" s="148"/>
      <c r="AT455" s="146">
        <v>6</v>
      </c>
      <c r="AU455" s="147"/>
      <c r="AV455" s="147"/>
      <c r="AW455" s="147"/>
    </row>
    <row r="456" spans="2:49" ht="12.75">
      <c r="B456" s="577" t="s">
        <v>363</v>
      </c>
      <c r="C456" s="577"/>
      <c r="D456" s="577"/>
      <c r="E456" s="577"/>
      <c r="F456" s="577"/>
      <c r="G456" s="577"/>
      <c r="H456" s="577"/>
      <c r="I456" s="577"/>
      <c r="J456" s="577"/>
      <c r="K456" s="577"/>
      <c r="L456" s="577"/>
      <c r="M456" s="577"/>
      <c r="N456" s="577"/>
      <c r="O456" s="577"/>
      <c r="P456" s="577"/>
      <c r="Q456" s="577"/>
      <c r="R456" s="577"/>
      <c r="S456" s="577"/>
      <c r="T456" s="577"/>
      <c r="U456" s="577"/>
      <c r="V456" s="577"/>
      <c r="W456" s="577"/>
      <c r="X456" s="577"/>
      <c r="Y456" s="308">
        <v>210</v>
      </c>
      <c r="Z456" s="142"/>
      <c r="AA456" s="143"/>
      <c r="AB456" s="673" t="s">
        <v>693</v>
      </c>
      <c r="AC456" s="673"/>
      <c r="AD456" s="673"/>
      <c r="AE456" s="673"/>
      <c r="AF456" s="673"/>
      <c r="AG456" s="673"/>
      <c r="AH456" s="578" t="s">
        <v>693</v>
      </c>
      <c r="AI456" s="578"/>
      <c r="AJ456" s="578"/>
      <c r="AK456" s="578"/>
      <c r="AL456" s="578"/>
      <c r="AM456" s="578"/>
      <c r="AN456" s="578" t="s">
        <v>693</v>
      </c>
      <c r="AO456" s="578"/>
      <c r="AP456" s="578"/>
      <c r="AQ456" s="578"/>
      <c r="AR456" s="578"/>
      <c r="AS456" s="578"/>
      <c r="AT456" s="580" t="s">
        <v>693</v>
      </c>
      <c r="AU456" s="580"/>
      <c r="AV456" s="580"/>
      <c r="AW456" s="580"/>
    </row>
    <row r="457" spans="2:49" ht="12.75">
      <c r="B457" s="577" t="s">
        <v>364</v>
      </c>
      <c r="C457" s="577"/>
      <c r="D457" s="577"/>
      <c r="E457" s="577"/>
      <c r="F457" s="577"/>
      <c r="G457" s="577"/>
      <c r="H457" s="577"/>
      <c r="I457" s="577"/>
      <c r="J457" s="577"/>
      <c r="K457" s="577"/>
      <c r="L457" s="577"/>
      <c r="M457" s="577"/>
      <c r="N457" s="577"/>
      <c r="O457" s="577"/>
      <c r="P457" s="577"/>
      <c r="Q457" s="577"/>
      <c r="R457" s="577"/>
      <c r="S457" s="577"/>
      <c r="T457" s="577"/>
      <c r="U457" s="577"/>
      <c r="V457" s="577"/>
      <c r="W457" s="577"/>
      <c r="X457" s="577"/>
      <c r="Y457" s="308">
        <v>220</v>
      </c>
      <c r="Z457" s="142"/>
      <c r="AA457" s="143"/>
      <c r="AB457" s="672" t="s">
        <v>693</v>
      </c>
      <c r="AC457" s="672"/>
      <c r="AD457" s="672"/>
      <c r="AE457" s="672"/>
      <c r="AF457" s="672"/>
      <c r="AG457" s="672"/>
      <c r="AH457" s="582" t="s">
        <v>693</v>
      </c>
      <c r="AI457" s="582"/>
      <c r="AJ457" s="582"/>
      <c r="AK457" s="582"/>
      <c r="AL457" s="582"/>
      <c r="AM457" s="582"/>
      <c r="AN457" s="582" t="s">
        <v>693</v>
      </c>
      <c r="AO457" s="582"/>
      <c r="AP457" s="582"/>
      <c r="AQ457" s="582"/>
      <c r="AR457" s="582"/>
      <c r="AS457" s="582"/>
      <c r="AT457" s="583" t="s">
        <v>693</v>
      </c>
      <c r="AU457" s="583"/>
      <c r="AV457" s="583"/>
      <c r="AW457" s="583"/>
    </row>
    <row r="458" spans="2:49" ht="12.75">
      <c r="B458" s="577"/>
      <c r="C458" s="577"/>
      <c r="D458" s="577"/>
      <c r="E458" s="577"/>
      <c r="F458" s="577"/>
      <c r="G458" s="577"/>
      <c r="H458" s="577"/>
      <c r="I458" s="577"/>
      <c r="J458" s="577"/>
      <c r="K458" s="577"/>
      <c r="L458" s="577"/>
      <c r="M458" s="577"/>
      <c r="N458" s="577"/>
      <c r="O458" s="577"/>
      <c r="P458" s="577"/>
      <c r="Q458" s="577"/>
      <c r="R458" s="577"/>
      <c r="S458" s="577"/>
      <c r="T458" s="577"/>
      <c r="U458" s="577"/>
      <c r="V458" s="577"/>
      <c r="W458" s="577"/>
      <c r="X458" s="577"/>
      <c r="Y458" s="308">
        <v>230</v>
      </c>
      <c r="Z458" s="142"/>
      <c r="AA458" s="143"/>
      <c r="AB458" s="672" t="s">
        <v>693</v>
      </c>
      <c r="AC458" s="672"/>
      <c r="AD458" s="672"/>
      <c r="AE458" s="672"/>
      <c r="AF458" s="672"/>
      <c r="AG458" s="672"/>
      <c r="AH458" s="582" t="s">
        <v>693</v>
      </c>
      <c r="AI458" s="582"/>
      <c r="AJ458" s="582"/>
      <c r="AK458" s="582"/>
      <c r="AL458" s="582"/>
      <c r="AM458" s="582"/>
      <c r="AN458" s="582" t="s">
        <v>693</v>
      </c>
      <c r="AO458" s="582"/>
      <c r="AP458" s="582"/>
      <c r="AQ458" s="582"/>
      <c r="AR458" s="582"/>
      <c r="AS458" s="582"/>
      <c r="AT458" s="583" t="s">
        <v>693</v>
      </c>
      <c r="AU458" s="583"/>
      <c r="AV458" s="583"/>
      <c r="AW458" s="583"/>
    </row>
    <row r="459" spans="2:49" ht="13.5" thickBot="1">
      <c r="B459" s="577" t="s">
        <v>332</v>
      </c>
      <c r="C459" s="577"/>
      <c r="D459" s="577"/>
      <c r="E459" s="577"/>
      <c r="F459" s="577"/>
      <c r="G459" s="577"/>
      <c r="H459" s="577"/>
      <c r="I459" s="577"/>
      <c r="J459" s="577"/>
      <c r="K459" s="577"/>
      <c r="L459" s="577"/>
      <c r="M459" s="577"/>
      <c r="N459" s="577"/>
      <c r="O459" s="577"/>
      <c r="P459" s="577"/>
      <c r="Q459" s="577"/>
      <c r="R459" s="577"/>
      <c r="S459" s="577"/>
      <c r="T459" s="577"/>
      <c r="U459" s="577"/>
      <c r="V459" s="577"/>
      <c r="W459" s="577"/>
      <c r="X459" s="577"/>
      <c r="Y459" s="308">
        <v>240</v>
      </c>
      <c r="Z459" s="142"/>
      <c r="AA459" s="143"/>
      <c r="AB459" s="672" t="s">
        <v>693</v>
      </c>
      <c r="AC459" s="672"/>
      <c r="AD459" s="672"/>
      <c r="AE459" s="672"/>
      <c r="AF459" s="672"/>
      <c r="AG459" s="672"/>
      <c r="AH459" s="582" t="s">
        <v>693</v>
      </c>
      <c r="AI459" s="582"/>
      <c r="AJ459" s="582"/>
      <c r="AK459" s="582"/>
      <c r="AL459" s="582"/>
      <c r="AM459" s="582"/>
      <c r="AN459" s="582" t="s">
        <v>693</v>
      </c>
      <c r="AO459" s="582"/>
      <c r="AP459" s="582"/>
      <c r="AQ459" s="582"/>
      <c r="AR459" s="582"/>
      <c r="AS459" s="582"/>
      <c r="AT459" s="583" t="s">
        <v>693</v>
      </c>
      <c r="AU459" s="583"/>
      <c r="AV459" s="583"/>
      <c r="AW459" s="583"/>
    </row>
    <row r="460" spans="2:49" ht="13.5" thickBot="1">
      <c r="B460" s="311" t="s">
        <v>209</v>
      </c>
      <c r="C460" s="312"/>
      <c r="D460" s="312"/>
      <c r="E460" s="312"/>
      <c r="F460" s="312"/>
      <c r="G460" s="312"/>
      <c r="H460" s="312"/>
      <c r="I460" s="312"/>
      <c r="J460" s="312"/>
      <c r="K460" s="312"/>
      <c r="L460" s="312"/>
      <c r="M460" s="312"/>
      <c r="N460" s="312"/>
      <c r="O460" s="312"/>
      <c r="P460" s="312"/>
      <c r="Q460" s="312"/>
      <c r="R460" s="312"/>
      <c r="S460" s="312"/>
      <c r="T460" s="312"/>
      <c r="U460" s="312"/>
      <c r="V460" s="312"/>
      <c r="W460" s="312"/>
      <c r="X460" s="313"/>
      <c r="Y460" s="314">
        <v>250</v>
      </c>
      <c r="Z460" s="224"/>
      <c r="AA460" s="225"/>
      <c r="AB460" s="674" t="s">
        <v>693</v>
      </c>
      <c r="AC460" s="674"/>
      <c r="AD460" s="674"/>
      <c r="AE460" s="674"/>
      <c r="AF460" s="674"/>
      <c r="AG460" s="674"/>
      <c r="AH460" s="675" t="s">
        <v>693</v>
      </c>
      <c r="AI460" s="675"/>
      <c r="AJ460" s="675"/>
      <c r="AK460" s="675"/>
      <c r="AL460" s="675"/>
      <c r="AM460" s="675"/>
      <c r="AN460" s="675" t="s">
        <v>693</v>
      </c>
      <c r="AO460" s="675"/>
      <c r="AP460" s="675"/>
      <c r="AQ460" s="675"/>
      <c r="AR460" s="675"/>
      <c r="AS460" s="675"/>
      <c r="AT460" s="676" t="s">
        <v>693</v>
      </c>
      <c r="AU460" s="676"/>
      <c r="AV460" s="676"/>
      <c r="AW460" s="676"/>
    </row>
    <row r="461" spans="2:39" ht="12.75">
      <c r="B461" s="585"/>
      <c r="C461" s="585"/>
      <c r="D461" s="585"/>
      <c r="E461" s="585"/>
      <c r="F461" s="585"/>
      <c r="G461" s="585"/>
      <c r="H461" s="585"/>
      <c r="I461" s="585"/>
      <c r="J461" s="585"/>
      <c r="K461" s="585"/>
      <c r="L461" s="585"/>
      <c r="M461" s="585"/>
      <c r="N461" s="585"/>
      <c r="O461" s="585"/>
      <c r="P461" s="585"/>
      <c r="Q461" s="585"/>
      <c r="R461" s="585"/>
      <c r="S461" s="585"/>
      <c r="T461" s="585"/>
      <c r="U461" s="585"/>
      <c r="V461" s="585"/>
      <c r="W461" s="585"/>
      <c r="X461" s="585"/>
      <c r="Y461" s="677" t="s">
        <v>153</v>
      </c>
      <c r="Z461" s="677"/>
      <c r="AA461" s="677"/>
      <c r="AB461" s="591" t="s">
        <v>62</v>
      </c>
      <c r="AC461" s="591"/>
      <c r="AD461" s="591"/>
      <c r="AE461" s="591"/>
      <c r="AF461" s="591"/>
      <c r="AG461" s="591"/>
      <c r="AH461" s="592" t="s">
        <v>63</v>
      </c>
      <c r="AI461" s="592"/>
      <c r="AJ461" s="592"/>
      <c r="AK461" s="592"/>
      <c r="AL461" s="592"/>
      <c r="AM461" s="592"/>
    </row>
    <row r="462" spans="2:39" ht="12.75">
      <c r="B462" s="585"/>
      <c r="C462" s="585"/>
      <c r="D462" s="585"/>
      <c r="E462" s="585"/>
      <c r="F462" s="585"/>
      <c r="G462" s="585"/>
      <c r="H462" s="585"/>
      <c r="I462" s="585"/>
      <c r="J462" s="585"/>
      <c r="K462" s="585"/>
      <c r="L462" s="585"/>
      <c r="M462" s="585"/>
      <c r="N462" s="585"/>
      <c r="O462" s="585"/>
      <c r="P462" s="585"/>
      <c r="Q462" s="585"/>
      <c r="R462" s="585"/>
      <c r="S462" s="585"/>
      <c r="T462" s="585"/>
      <c r="U462" s="585"/>
      <c r="V462" s="585"/>
      <c r="W462" s="585"/>
      <c r="X462" s="585"/>
      <c r="Y462" s="677"/>
      <c r="Z462" s="677"/>
      <c r="AA462" s="677"/>
      <c r="AB462" s="591"/>
      <c r="AC462" s="591"/>
      <c r="AD462" s="591"/>
      <c r="AE462" s="591"/>
      <c r="AF462" s="591"/>
      <c r="AG462" s="591"/>
      <c r="AH462" s="592"/>
      <c r="AI462" s="592"/>
      <c r="AJ462" s="592"/>
      <c r="AK462" s="592"/>
      <c r="AL462" s="592"/>
      <c r="AM462" s="592"/>
    </row>
    <row r="463" spans="2:39" ht="13.5" thickBot="1">
      <c r="B463" s="146">
        <v>1</v>
      </c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8"/>
      <c r="Y463" s="146">
        <v>2</v>
      </c>
      <c r="Z463" s="147"/>
      <c r="AA463" s="148"/>
      <c r="AB463" s="146">
        <v>3</v>
      </c>
      <c r="AC463" s="147"/>
      <c r="AD463" s="147"/>
      <c r="AE463" s="147"/>
      <c r="AF463" s="147"/>
      <c r="AG463" s="148"/>
      <c r="AH463" s="146">
        <v>4</v>
      </c>
      <c r="AI463" s="147"/>
      <c r="AJ463" s="147"/>
      <c r="AK463" s="147"/>
      <c r="AL463" s="147"/>
      <c r="AM463" s="148"/>
    </row>
    <row r="464" spans="2:39" ht="13.5" thickBot="1">
      <c r="B464" s="577" t="s">
        <v>365</v>
      </c>
      <c r="C464" s="577"/>
      <c r="D464" s="577"/>
      <c r="E464" s="577"/>
      <c r="F464" s="577"/>
      <c r="G464" s="577"/>
      <c r="H464" s="577"/>
      <c r="I464" s="577"/>
      <c r="J464" s="577"/>
      <c r="K464" s="577"/>
      <c r="L464" s="577"/>
      <c r="M464" s="577"/>
      <c r="N464" s="577"/>
      <c r="O464" s="577"/>
      <c r="P464" s="577"/>
      <c r="Q464" s="577"/>
      <c r="R464" s="577"/>
      <c r="S464" s="577"/>
      <c r="T464" s="577"/>
      <c r="U464" s="577"/>
      <c r="V464" s="577"/>
      <c r="W464" s="577"/>
      <c r="X464" s="577"/>
      <c r="Y464" s="255">
        <v>260</v>
      </c>
      <c r="Z464" s="309"/>
      <c r="AA464" s="310"/>
      <c r="AB464" s="675" t="s">
        <v>693</v>
      </c>
      <c r="AC464" s="675"/>
      <c r="AD464" s="675"/>
      <c r="AE464" s="675"/>
      <c r="AF464" s="675"/>
      <c r="AG464" s="675"/>
      <c r="AH464" s="676" t="s">
        <v>693</v>
      </c>
      <c r="AI464" s="676"/>
      <c r="AJ464" s="676"/>
      <c r="AK464" s="676"/>
      <c r="AL464" s="676"/>
      <c r="AM464" s="676"/>
    </row>
    <row r="466" spans="1:49" ht="12.75">
      <c r="A466" s="637" t="s">
        <v>366</v>
      </c>
      <c r="B466" s="482"/>
      <c r="C466" s="482"/>
      <c r="D466" s="482"/>
      <c r="E466" s="482"/>
      <c r="F466" s="482"/>
      <c r="G466" s="482"/>
      <c r="H466" s="482"/>
      <c r="I466" s="482"/>
      <c r="J466" s="482"/>
      <c r="K466" s="482"/>
      <c r="L466" s="482"/>
      <c r="M466" s="482"/>
      <c r="N466" s="482"/>
      <c r="O466" s="482"/>
      <c r="P466" s="482"/>
      <c r="Q466" s="482"/>
      <c r="R466" s="482"/>
      <c r="S466" s="482"/>
      <c r="T466" s="482"/>
      <c r="U466" s="482"/>
      <c r="V466" s="482"/>
      <c r="W466" s="482"/>
      <c r="X466" s="482"/>
      <c r="Y466" s="482"/>
      <c r="Z466" s="482"/>
      <c r="AA466" s="482"/>
      <c r="AB466" s="482"/>
      <c r="AC466" s="482"/>
      <c r="AD466" s="482"/>
      <c r="AE466" s="482"/>
      <c r="AF466" s="482"/>
      <c r="AG466" s="482"/>
      <c r="AH466" s="482"/>
      <c r="AI466" s="482"/>
      <c r="AJ466" s="482"/>
      <c r="AK466" s="482"/>
      <c r="AL466" s="481"/>
      <c r="AM466" s="481"/>
      <c r="AN466" s="481"/>
      <c r="AO466" s="481"/>
      <c r="AP466" s="481"/>
      <c r="AQ466" s="481"/>
      <c r="AR466" s="481"/>
      <c r="AS466" s="481"/>
      <c r="AT466" s="481"/>
      <c r="AU466" s="481"/>
      <c r="AV466" s="481"/>
      <c r="AW466" s="481"/>
    </row>
    <row r="467" spans="2:49" ht="12.75">
      <c r="B467" s="198" t="s">
        <v>367</v>
      </c>
      <c r="C467" s="171"/>
      <c r="D467" s="171"/>
      <c r="E467" s="171"/>
      <c r="F467" s="171"/>
      <c r="G467" s="171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2"/>
      <c r="AB467" s="591" t="s">
        <v>321</v>
      </c>
      <c r="AC467" s="591"/>
      <c r="AD467" s="591"/>
      <c r="AE467" s="591"/>
      <c r="AF467" s="591"/>
      <c r="AG467" s="591"/>
      <c r="AH467" s="638" t="s">
        <v>235</v>
      </c>
      <c r="AI467" s="638"/>
      <c r="AJ467" s="638"/>
      <c r="AK467" s="638"/>
      <c r="AL467" s="638"/>
      <c r="AM467" s="638"/>
      <c r="AN467" s="639" t="s">
        <v>368</v>
      </c>
      <c r="AO467" s="639"/>
      <c r="AP467" s="639"/>
      <c r="AQ467" s="639"/>
      <c r="AR467" s="639"/>
      <c r="AS467" s="639"/>
      <c r="AT467" s="592" t="s">
        <v>323</v>
      </c>
      <c r="AU467" s="592"/>
      <c r="AV467" s="592"/>
      <c r="AW467" s="592"/>
    </row>
    <row r="468" spans="2:49" ht="12.75">
      <c r="B468" s="198" t="s">
        <v>152</v>
      </c>
      <c r="C468" s="171"/>
      <c r="D468" s="171"/>
      <c r="E468" s="171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2"/>
      <c r="Y468" s="198" t="s">
        <v>153</v>
      </c>
      <c r="Z468" s="171"/>
      <c r="AA468" s="172"/>
      <c r="AB468" s="591"/>
      <c r="AC468" s="591"/>
      <c r="AD468" s="591"/>
      <c r="AE468" s="591"/>
      <c r="AF468" s="591"/>
      <c r="AG468" s="591"/>
      <c r="AH468" s="638"/>
      <c r="AI468" s="638"/>
      <c r="AJ468" s="638"/>
      <c r="AK468" s="638"/>
      <c r="AL468" s="638"/>
      <c r="AM468" s="638"/>
      <c r="AN468" s="639"/>
      <c r="AO468" s="639"/>
      <c r="AP468" s="639"/>
      <c r="AQ468" s="639"/>
      <c r="AR468" s="639"/>
      <c r="AS468" s="639"/>
      <c r="AT468" s="592"/>
      <c r="AU468" s="592"/>
      <c r="AV468" s="592"/>
      <c r="AW468" s="592"/>
    </row>
    <row r="469" spans="2:49" ht="13.5" thickBot="1">
      <c r="B469" s="146">
        <v>1</v>
      </c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8"/>
      <c r="Y469" s="146">
        <v>2</v>
      </c>
      <c r="Z469" s="147"/>
      <c r="AA469" s="148"/>
      <c r="AB469" s="146">
        <v>3</v>
      </c>
      <c r="AC469" s="147"/>
      <c r="AD469" s="147"/>
      <c r="AE469" s="147"/>
      <c r="AF469" s="147"/>
      <c r="AG469" s="148"/>
      <c r="AH469" s="146">
        <v>4</v>
      </c>
      <c r="AI469" s="147"/>
      <c r="AJ469" s="147"/>
      <c r="AK469" s="147"/>
      <c r="AL469" s="147"/>
      <c r="AM469" s="148"/>
      <c r="AN469" s="146">
        <v>5</v>
      </c>
      <c r="AO469" s="147"/>
      <c r="AP469" s="147"/>
      <c r="AQ469" s="147"/>
      <c r="AR469" s="147"/>
      <c r="AS469" s="148"/>
      <c r="AT469" s="146">
        <v>6</v>
      </c>
      <c r="AU469" s="147"/>
      <c r="AV469" s="147"/>
      <c r="AW469" s="147"/>
    </row>
    <row r="470" spans="2:49" ht="12.75">
      <c r="B470" s="577" t="s">
        <v>369</v>
      </c>
      <c r="C470" s="577"/>
      <c r="D470" s="577"/>
      <c r="E470" s="577"/>
      <c r="F470" s="577"/>
      <c r="G470" s="577"/>
      <c r="H470" s="577"/>
      <c r="I470" s="577"/>
      <c r="J470" s="577"/>
      <c r="K470" s="577"/>
      <c r="L470" s="577"/>
      <c r="M470" s="577"/>
      <c r="N470" s="577"/>
      <c r="O470" s="577"/>
      <c r="P470" s="577"/>
      <c r="Q470" s="577"/>
      <c r="R470" s="577"/>
      <c r="S470" s="577"/>
      <c r="T470" s="577"/>
      <c r="U470" s="577"/>
      <c r="V470" s="577"/>
      <c r="W470" s="577"/>
      <c r="X470" s="577"/>
      <c r="Y470" s="315">
        <v>310</v>
      </c>
      <c r="Z470" s="224"/>
      <c r="AA470" s="225"/>
      <c r="AB470" s="578" t="s">
        <v>693</v>
      </c>
      <c r="AC470" s="578"/>
      <c r="AD470" s="578"/>
      <c r="AE470" s="578"/>
      <c r="AF470" s="578"/>
      <c r="AG470" s="578"/>
      <c r="AH470" s="578" t="s">
        <v>693</v>
      </c>
      <c r="AI470" s="578"/>
      <c r="AJ470" s="578"/>
      <c r="AK470" s="578"/>
      <c r="AL470" s="578"/>
      <c r="AM470" s="578"/>
      <c r="AN470" s="578" t="s">
        <v>693</v>
      </c>
      <c r="AO470" s="578"/>
      <c r="AP470" s="578"/>
      <c r="AQ470" s="578"/>
      <c r="AR470" s="578"/>
      <c r="AS470" s="578"/>
      <c r="AT470" s="580" t="s">
        <v>693</v>
      </c>
      <c r="AU470" s="580"/>
      <c r="AV470" s="580"/>
      <c r="AW470" s="580"/>
    </row>
    <row r="471" spans="2:45" ht="12.75">
      <c r="B471" s="258"/>
      <c r="C471" s="290" t="s">
        <v>75</v>
      </c>
      <c r="Y471" s="316"/>
      <c r="Z471" s="300"/>
      <c r="AA471" s="301"/>
      <c r="AB471" s="258"/>
      <c r="AG471" s="241"/>
      <c r="AH471" s="258"/>
      <c r="AM471" s="241"/>
      <c r="AS471" s="241"/>
    </row>
    <row r="472" spans="2:49" ht="12.75">
      <c r="B472" s="258"/>
      <c r="C472" s="644"/>
      <c r="D472" s="644"/>
      <c r="E472" s="644"/>
      <c r="F472" s="644"/>
      <c r="G472" s="644"/>
      <c r="H472" s="644"/>
      <c r="I472" s="644"/>
      <c r="J472" s="644"/>
      <c r="K472" s="644"/>
      <c r="L472" s="644"/>
      <c r="M472" s="644"/>
      <c r="N472" s="644"/>
      <c r="O472" s="644"/>
      <c r="P472" s="644"/>
      <c r="Q472" s="644"/>
      <c r="R472" s="644"/>
      <c r="S472" s="644"/>
      <c r="T472" s="644"/>
      <c r="U472" s="644"/>
      <c r="V472" s="644"/>
      <c r="W472" s="644"/>
      <c r="X472" s="644"/>
      <c r="Y472" s="243">
        <v>311</v>
      </c>
      <c r="Z472" s="317"/>
      <c r="AA472" s="318"/>
      <c r="AB472" s="566" t="s">
        <v>693</v>
      </c>
      <c r="AC472" s="566"/>
      <c r="AD472" s="566"/>
      <c r="AE472" s="566"/>
      <c r="AF472" s="566"/>
      <c r="AG472" s="566"/>
      <c r="AH472" s="566" t="s">
        <v>693</v>
      </c>
      <c r="AI472" s="566"/>
      <c r="AJ472" s="566"/>
      <c r="AK472" s="566"/>
      <c r="AL472" s="566"/>
      <c r="AM472" s="566"/>
      <c r="AN472" s="566" t="s">
        <v>693</v>
      </c>
      <c r="AO472" s="566"/>
      <c r="AP472" s="566"/>
      <c r="AQ472" s="566"/>
      <c r="AR472" s="566"/>
      <c r="AS472" s="566"/>
      <c r="AT472" s="567" t="s">
        <v>693</v>
      </c>
      <c r="AU472" s="567"/>
      <c r="AV472" s="567"/>
      <c r="AW472" s="567"/>
    </row>
    <row r="473" spans="2:49" ht="13.5" thickBot="1">
      <c r="B473" s="211"/>
      <c r="C473" s="645"/>
      <c r="D473" s="645"/>
      <c r="E473" s="645"/>
      <c r="F473" s="645"/>
      <c r="G473" s="645"/>
      <c r="H473" s="645"/>
      <c r="I473" s="645"/>
      <c r="J473" s="645"/>
      <c r="K473" s="645"/>
      <c r="L473" s="645"/>
      <c r="M473" s="645"/>
      <c r="N473" s="645"/>
      <c r="O473" s="645"/>
      <c r="P473" s="645"/>
      <c r="Q473" s="645"/>
      <c r="R473" s="645"/>
      <c r="S473" s="645"/>
      <c r="T473" s="645"/>
      <c r="U473" s="645"/>
      <c r="V473" s="645"/>
      <c r="W473" s="645"/>
      <c r="X473" s="645"/>
      <c r="Y473" s="319">
        <v>312</v>
      </c>
      <c r="Z473" s="227"/>
      <c r="AA473" s="228"/>
      <c r="AB473" s="586" t="s">
        <v>693</v>
      </c>
      <c r="AC473" s="586"/>
      <c r="AD473" s="586"/>
      <c r="AE473" s="586"/>
      <c r="AF473" s="586"/>
      <c r="AG473" s="586"/>
      <c r="AH473" s="586" t="s">
        <v>693</v>
      </c>
      <c r="AI473" s="586"/>
      <c r="AJ473" s="586"/>
      <c r="AK473" s="586"/>
      <c r="AL473" s="586"/>
      <c r="AM473" s="586"/>
      <c r="AN473" s="586" t="s">
        <v>693</v>
      </c>
      <c r="AO473" s="586"/>
      <c r="AP473" s="586"/>
      <c r="AQ473" s="586"/>
      <c r="AR473" s="586"/>
      <c r="AS473" s="586"/>
      <c r="AT473" s="587" t="s">
        <v>693</v>
      </c>
      <c r="AU473" s="587"/>
      <c r="AV473" s="587"/>
      <c r="AW473" s="587"/>
    </row>
    <row r="474" spans="2:49" ht="13.5" thickBot="1">
      <c r="B474" s="320"/>
      <c r="C474" s="321"/>
      <c r="D474" s="321"/>
      <c r="E474" s="321"/>
      <c r="F474" s="321"/>
      <c r="G474" s="321"/>
      <c r="H474" s="321"/>
      <c r="I474" s="321"/>
      <c r="J474" s="321"/>
      <c r="K474" s="321"/>
      <c r="L474" s="321"/>
      <c r="M474" s="321"/>
      <c r="N474" s="321"/>
      <c r="O474" s="321"/>
      <c r="P474" s="321"/>
      <c r="Q474" s="321"/>
      <c r="R474" s="321"/>
      <c r="S474" s="321"/>
      <c r="T474" s="321"/>
      <c r="U474" s="321"/>
      <c r="V474" s="321"/>
      <c r="W474" s="321"/>
      <c r="X474" s="321"/>
      <c r="Y474" s="322"/>
      <c r="Z474" s="322"/>
      <c r="AA474" s="322"/>
      <c r="AB474" s="323"/>
      <c r="AC474" s="678" t="s">
        <v>153</v>
      </c>
      <c r="AD474" s="678"/>
      <c r="AE474" s="678"/>
      <c r="AF474" s="679" t="s">
        <v>62</v>
      </c>
      <c r="AG474" s="679"/>
      <c r="AH474" s="679"/>
      <c r="AI474" s="679"/>
      <c r="AJ474" s="679"/>
      <c r="AK474" s="679"/>
      <c r="AL474" s="679"/>
      <c r="AM474" s="679"/>
      <c r="AN474" s="679"/>
      <c r="AO474" s="679"/>
      <c r="AP474" s="679" t="s">
        <v>63</v>
      </c>
      <c r="AQ474" s="679"/>
      <c r="AR474" s="679"/>
      <c r="AS474" s="679"/>
      <c r="AT474" s="679"/>
      <c r="AU474" s="679"/>
      <c r="AV474" s="679"/>
      <c r="AW474" s="679"/>
    </row>
    <row r="475" spans="2:49" ht="12.75">
      <c r="B475" s="680" t="s">
        <v>357</v>
      </c>
      <c r="C475" s="680"/>
      <c r="D475" s="680"/>
      <c r="E475" s="680"/>
      <c r="F475" s="680"/>
      <c r="G475" s="680"/>
      <c r="H475" s="680"/>
      <c r="I475" s="680"/>
      <c r="J475" s="680"/>
      <c r="K475" s="680"/>
      <c r="L475" s="680"/>
      <c r="M475" s="680"/>
      <c r="N475" s="680"/>
      <c r="O475" s="680"/>
      <c r="P475" s="680"/>
      <c r="Q475" s="680"/>
      <c r="R475" s="680"/>
      <c r="S475" s="680"/>
      <c r="T475" s="680"/>
      <c r="U475" s="680"/>
      <c r="V475" s="680"/>
      <c r="W475" s="680"/>
      <c r="X475" s="680"/>
      <c r="Y475" s="680"/>
      <c r="Z475" s="680"/>
      <c r="AA475" s="680"/>
      <c r="AB475" s="680"/>
      <c r="AC475" s="678"/>
      <c r="AD475" s="678"/>
      <c r="AE475" s="678"/>
      <c r="AF475" s="679"/>
      <c r="AG475" s="679"/>
      <c r="AH475" s="679"/>
      <c r="AI475" s="679"/>
      <c r="AJ475" s="679"/>
      <c r="AK475" s="679"/>
      <c r="AL475" s="679"/>
      <c r="AM475" s="679"/>
      <c r="AN475" s="679"/>
      <c r="AO475" s="679"/>
      <c r="AP475" s="679"/>
      <c r="AQ475" s="679"/>
      <c r="AR475" s="679"/>
      <c r="AS475" s="679"/>
      <c r="AT475" s="679"/>
      <c r="AU475" s="679"/>
      <c r="AV475" s="679"/>
      <c r="AW475" s="679"/>
    </row>
    <row r="476" spans="2:49" ht="13.5" thickBot="1">
      <c r="B476" s="680"/>
      <c r="C476" s="680"/>
      <c r="D476" s="680"/>
      <c r="E476" s="680"/>
      <c r="F476" s="680"/>
      <c r="G476" s="680"/>
      <c r="H476" s="680"/>
      <c r="I476" s="680"/>
      <c r="J476" s="680"/>
      <c r="K476" s="680"/>
      <c r="L476" s="680"/>
      <c r="M476" s="680"/>
      <c r="N476" s="680"/>
      <c r="O476" s="680"/>
      <c r="P476" s="680"/>
      <c r="Q476" s="680"/>
      <c r="R476" s="680"/>
      <c r="S476" s="680"/>
      <c r="T476" s="680"/>
      <c r="U476" s="680"/>
      <c r="V476" s="680"/>
      <c r="W476" s="680"/>
      <c r="X476" s="680"/>
      <c r="Y476" s="680"/>
      <c r="Z476" s="680"/>
      <c r="AA476" s="680"/>
      <c r="AB476" s="680"/>
      <c r="AC476" s="146">
        <v>2</v>
      </c>
      <c r="AD476" s="147"/>
      <c r="AE476" s="148"/>
      <c r="AF476" s="146">
        <v>3</v>
      </c>
      <c r="AG476" s="147"/>
      <c r="AH476" s="147"/>
      <c r="AI476" s="147"/>
      <c r="AJ476" s="147"/>
      <c r="AK476" s="147"/>
      <c r="AL476" s="147"/>
      <c r="AM476" s="147"/>
      <c r="AN476" s="147"/>
      <c r="AO476" s="148"/>
      <c r="AP476" s="146">
        <v>4</v>
      </c>
      <c r="AQ476" s="147"/>
      <c r="AR476" s="147"/>
      <c r="AS476" s="147"/>
      <c r="AT476" s="147"/>
      <c r="AU476" s="147"/>
      <c r="AV476" s="147"/>
      <c r="AW476" s="147"/>
    </row>
    <row r="477" spans="2:49" ht="13.5" thickBot="1">
      <c r="B477" s="681" t="s">
        <v>374</v>
      </c>
      <c r="C477" s="681"/>
      <c r="D477" s="681"/>
      <c r="E477" s="681"/>
      <c r="F477" s="681"/>
      <c r="G477" s="681"/>
      <c r="H477" s="681"/>
      <c r="I477" s="681"/>
      <c r="J477" s="681"/>
      <c r="K477" s="681"/>
      <c r="L477" s="681"/>
      <c r="M477" s="681"/>
      <c r="N477" s="681"/>
      <c r="O477" s="681"/>
      <c r="P477" s="681"/>
      <c r="Q477" s="681"/>
      <c r="R477" s="681"/>
      <c r="S477" s="681"/>
      <c r="T477" s="681"/>
      <c r="U477" s="681"/>
      <c r="V477" s="681"/>
      <c r="W477" s="681"/>
      <c r="X477" s="681"/>
      <c r="Y477" s="681"/>
      <c r="Z477" s="681"/>
      <c r="AA477" s="681"/>
      <c r="AB477" s="681"/>
      <c r="AC477" s="255">
        <v>320</v>
      </c>
      <c r="AD477" s="309"/>
      <c r="AE477" s="310"/>
      <c r="AF477" s="670" t="s">
        <v>693</v>
      </c>
      <c r="AG477" s="670"/>
      <c r="AH477" s="670"/>
      <c r="AI477" s="670"/>
      <c r="AJ477" s="670"/>
      <c r="AK477" s="670"/>
      <c r="AL477" s="670"/>
      <c r="AM477" s="670"/>
      <c r="AN477" s="670"/>
      <c r="AO477" s="670"/>
      <c r="AP477" s="671" t="s">
        <v>693</v>
      </c>
      <c r="AQ477" s="671"/>
      <c r="AR477" s="671"/>
      <c r="AS477" s="671"/>
      <c r="AT477" s="671"/>
      <c r="AU477" s="671"/>
      <c r="AV477" s="671"/>
      <c r="AW477" s="671"/>
    </row>
    <row r="478" spans="2:49" ht="36">
      <c r="B478" s="258"/>
      <c r="AC478" s="198" t="s">
        <v>153</v>
      </c>
      <c r="AD478" s="171"/>
      <c r="AE478" s="172"/>
      <c r="AF478" s="222" t="s">
        <v>375</v>
      </c>
      <c r="AG478" s="324"/>
      <c r="AH478" s="324"/>
      <c r="AI478" s="324"/>
      <c r="AJ478" s="324"/>
      <c r="AK478" s="324"/>
      <c r="AL478" s="324"/>
      <c r="AM478" s="324"/>
      <c r="AN478" s="324"/>
      <c r="AO478" s="325"/>
      <c r="AP478" s="222" t="s">
        <v>151</v>
      </c>
      <c r="AQ478" s="324"/>
      <c r="AR478" s="324"/>
      <c r="AS478" s="324"/>
      <c r="AT478" s="324"/>
      <c r="AU478" s="324"/>
      <c r="AV478" s="324"/>
      <c r="AW478" s="324"/>
    </row>
    <row r="479" spans="2:49" ht="13.5" thickBot="1">
      <c r="B479" s="258"/>
      <c r="AC479" s="146">
        <v>2</v>
      </c>
      <c r="AD479" s="147"/>
      <c r="AE479" s="148"/>
      <c r="AF479" s="146">
        <v>3</v>
      </c>
      <c r="AG479" s="147"/>
      <c r="AH479" s="147"/>
      <c r="AI479" s="147"/>
      <c r="AJ479" s="147"/>
      <c r="AK479" s="147"/>
      <c r="AL479" s="147"/>
      <c r="AM479" s="147"/>
      <c r="AN479" s="147"/>
      <c r="AO479" s="148"/>
      <c r="AP479" s="146">
        <v>4</v>
      </c>
      <c r="AQ479" s="147"/>
      <c r="AR479" s="147"/>
      <c r="AS479" s="147"/>
      <c r="AT479" s="147"/>
      <c r="AU479" s="147"/>
      <c r="AV479" s="147"/>
      <c r="AW479" s="147"/>
    </row>
    <row r="480" spans="2:49" ht="13.5" thickBot="1">
      <c r="B480" s="682" t="s">
        <v>376</v>
      </c>
      <c r="C480" s="682"/>
      <c r="D480" s="682"/>
      <c r="E480" s="682"/>
      <c r="F480" s="682"/>
      <c r="G480" s="682"/>
      <c r="H480" s="682"/>
      <c r="I480" s="682"/>
      <c r="J480" s="682"/>
      <c r="K480" s="682"/>
      <c r="L480" s="682"/>
      <c r="M480" s="682"/>
      <c r="N480" s="682"/>
      <c r="O480" s="682"/>
      <c r="P480" s="682"/>
      <c r="Q480" s="682"/>
      <c r="R480" s="682"/>
      <c r="S480" s="682"/>
      <c r="T480" s="682"/>
      <c r="U480" s="682"/>
      <c r="V480" s="682"/>
      <c r="W480" s="682"/>
      <c r="X480" s="682"/>
      <c r="Y480" s="682"/>
      <c r="Z480" s="682"/>
      <c r="AA480" s="682"/>
      <c r="AB480" s="682"/>
      <c r="AC480" s="308">
        <v>330</v>
      </c>
      <c r="AD480" s="171"/>
      <c r="AE480" s="172"/>
      <c r="AF480" s="683" t="s">
        <v>693</v>
      </c>
      <c r="AG480" s="683"/>
      <c r="AH480" s="683"/>
      <c r="AI480" s="683"/>
      <c r="AJ480" s="683"/>
      <c r="AK480" s="683"/>
      <c r="AL480" s="683"/>
      <c r="AM480" s="683"/>
      <c r="AN480" s="683"/>
      <c r="AO480" s="683"/>
      <c r="AP480" s="671" t="s">
        <v>693</v>
      </c>
      <c r="AQ480" s="671"/>
      <c r="AR480" s="671"/>
      <c r="AS480" s="671"/>
      <c r="AT480" s="671"/>
      <c r="AU480" s="671"/>
      <c r="AV480" s="671"/>
      <c r="AW480" s="671"/>
    </row>
    <row r="483" spans="1:46" ht="12.75">
      <c r="A483" s="637" t="s">
        <v>377</v>
      </c>
      <c r="B483" s="482"/>
      <c r="C483" s="482"/>
      <c r="D483" s="482"/>
      <c r="E483" s="482"/>
      <c r="F483" s="482"/>
      <c r="G483" s="482"/>
      <c r="H483" s="482"/>
      <c r="I483" s="482"/>
      <c r="J483" s="482"/>
      <c r="K483" s="482"/>
      <c r="L483" s="482"/>
      <c r="M483" s="482"/>
      <c r="N483" s="482"/>
      <c r="O483" s="482"/>
      <c r="P483" s="482"/>
      <c r="Q483" s="482"/>
      <c r="R483" s="482"/>
      <c r="S483" s="482"/>
      <c r="T483" s="482"/>
      <c r="U483" s="482"/>
      <c r="V483" s="482"/>
      <c r="W483" s="482"/>
      <c r="X483" s="482"/>
      <c r="Y483" s="482"/>
      <c r="Z483" s="482"/>
      <c r="AA483" s="482"/>
      <c r="AB483" s="482"/>
      <c r="AC483" s="482"/>
      <c r="AD483" s="482"/>
      <c r="AE483" s="482"/>
      <c r="AF483" s="482"/>
      <c r="AG483" s="482"/>
      <c r="AH483" s="482"/>
      <c r="AI483" s="482"/>
      <c r="AJ483" s="482"/>
      <c r="AK483" s="482"/>
      <c r="AL483" s="482"/>
      <c r="AM483" s="482"/>
      <c r="AN483" s="482"/>
      <c r="AO483" s="482"/>
      <c r="AP483" s="482"/>
      <c r="AQ483" s="482"/>
      <c r="AR483" s="482"/>
      <c r="AS483" s="482"/>
      <c r="AT483" s="482"/>
    </row>
    <row r="484" spans="2:49" ht="12.75">
      <c r="B484" s="198" t="s">
        <v>367</v>
      </c>
      <c r="C484" s="171"/>
      <c r="D484" s="171"/>
      <c r="E484" s="171"/>
      <c r="F484" s="171"/>
      <c r="G484" s="171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2"/>
      <c r="AB484" s="591" t="s">
        <v>378</v>
      </c>
      <c r="AC484" s="591"/>
      <c r="AD484" s="591"/>
      <c r="AE484" s="591"/>
      <c r="AF484" s="591"/>
      <c r="AG484" s="591"/>
      <c r="AH484" s="638" t="s">
        <v>235</v>
      </c>
      <c r="AI484" s="638"/>
      <c r="AJ484" s="638"/>
      <c r="AK484" s="638"/>
      <c r="AL484" s="638"/>
      <c r="AM484" s="638"/>
      <c r="AN484" s="639" t="s">
        <v>368</v>
      </c>
      <c r="AO484" s="639"/>
      <c r="AP484" s="639"/>
      <c r="AQ484" s="639"/>
      <c r="AR484" s="639"/>
      <c r="AS484" s="639"/>
      <c r="AT484" s="592" t="s">
        <v>379</v>
      </c>
      <c r="AU484" s="592"/>
      <c r="AV484" s="592"/>
      <c r="AW484" s="592"/>
    </row>
    <row r="485" spans="2:49" ht="12.75">
      <c r="B485" s="198" t="s">
        <v>152</v>
      </c>
      <c r="C485" s="171"/>
      <c r="D485" s="171"/>
      <c r="E485" s="171"/>
      <c r="F485" s="171"/>
      <c r="G485" s="171"/>
      <c r="H485" s="171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2"/>
      <c r="Y485" s="198" t="s">
        <v>153</v>
      </c>
      <c r="Z485" s="171"/>
      <c r="AA485" s="172"/>
      <c r="AB485" s="591"/>
      <c r="AC485" s="591"/>
      <c r="AD485" s="591"/>
      <c r="AE485" s="591"/>
      <c r="AF485" s="591"/>
      <c r="AG485" s="591"/>
      <c r="AH485" s="638"/>
      <c r="AI485" s="638"/>
      <c r="AJ485" s="638"/>
      <c r="AK485" s="638"/>
      <c r="AL485" s="638"/>
      <c r="AM485" s="638"/>
      <c r="AN485" s="639"/>
      <c r="AO485" s="639"/>
      <c r="AP485" s="639"/>
      <c r="AQ485" s="639"/>
      <c r="AR485" s="639"/>
      <c r="AS485" s="639"/>
      <c r="AT485" s="592"/>
      <c r="AU485" s="592"/>
      <c r="AV485" s="592"/>
      <c r="AW485" s="592"/>
    </row>
    <row r="486" spans="2:49" ht="13.5" thickBot="1">
      <c r="B486" s="146">
        <v>1</v>
      </c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8"/>
      <c r="Y486" s="146">
        <v>2</v>
      </c>
      <c r="Z486" s="147"/>
      <c r="AA486" s="148"/>
      <c r="AB486" s="146">
        <v>3</v>
      </c>
      <c r="AC486" s="147"/>
      <c r="AD486" s="147"/>
      <c r="AE486" s="147"/>
      <c r="AF486" s="147"/>
      <c r="AG486" s="148"/>
      <c r="AH486" s="146">
        <v>4</v>
      </c>
      <c r="AI486" s="147"/>
      <c r="AJ486" s="147"/>
      <c r="AK486" s="147"/>
      <c r="AL486" s="147"/>
      <c r="AM486" s="148"/>
      <c r="AN486" s="146">
        <v>5</v>
      </c>
      <c r="AO486" s="147"/>
      <c r="AP486" s="147"/>
      <c r="AQ486" s="147"/>
      <c r="AR486" s="147"/>
      <c r="AS486" s="148"/>
      <c r="AT486" s="146">
        <v>6</v>
      </c>
      <c r="AU486" s="147"/>
      <c r="AV486" s="147"/>
      <c r="AW486" s="147"/>
    </row>
    <row r="487" spans="2:49" ht="12.75">
      <c r="B487" s="577" t="s">
        <v>380</v>
      </c>
      <c r="C487" s="577"/>
      <c r="D487" s="577"/>
      <c r="E487" s="577"/>
      <c r="F487" s="577"/>
      <c r="G487" s="577"/>
      <c r="H487" s="577"/>
      <c r="I487" s="577"/>
      <c r="J487" s="577"/>
      <c r="K487" s="577"/>
      <c r="L487" s="577"/>
      <c r="M487" s="577"/>
      <c r="N487" s="577"/>
      <c r="O487" s="577"/>
      <c r="P487" s="577"/>
      <c r="Q487" s="577"/>
      <c r="R487" s="577"/>
      <c r="S487" s="577"/>
      <c r="T487" s="577"/>
      <c r="U487" s="577"/>
      <c r="V487" s="577"/>
      <c r="W487" s="577"/>
      <c r="X487" s="577"/>
      <c r="Y487" s="315">
        <v>410</v>
      </c>
      <c r="Z487" s="224"/>
      <c r="AA487" s="225"/>
      <c r="AB487" s="578" t="s">
        <v>693</v>
      </c>
      <c r="AC487" s="578"/>
      <c r="AD487" s="578"/>
      <c r="AE487" s="578"/>
      <c r="AF487" s="578"/>
      <c r="AG487" s="578"/>
      <c r="AH487" s="578" t="s">
        <v>693</v>
      </c>
      <c r="AI487" s="578"/>
      <c r="AJ487" s="578"/>
      <c r="AK487" s="578"/>
      <c r="AL487" s="578"/>
      <c r="AM487" s="578"/>
      <c r="AN487" s="578" t="s">
        <v>693</v>
      </c>
      <c r="AO487" s="578"/>
      <c r="AP487" s="578"/>
      <c r="AQ487" s="578"/>
      <c r="AR487" s="578"/>
      <c r="AS487" s="578"/>
      <c r="AT487" s="580" t="s">
        <v>693</v>
      </c>
      <c r="AU487" s="580"/>
      <c r="AV487" s="580"/>
      <c r="AW487" s="580"/>
    </row>
    <row r="488" spans="2:46" ht="12.75">
      <c r="B488" s="258"/>
      <c r="C488" s="136" t="s">
        <v>75</v>
      </c>
      <c r="Y488" s="240"/>
      <c r="AB488" s="258"/>
      <c r="AH488" s="258"/>
      <c r="AN488" s="258"/>
      <c r="AT488" s="258"/>
    </row>
    <row r="489" spans="2:49" ht="12.75">
      <c r="B489" s="258"/>
      <c r="C489" s="644"/>
      <c r="D489" s="644"/>
      <c r="E489" s="644"/>
      <c r="F489" s="644"/>
      <c r="G489" s="644"/>
      <c r="H489" s="644"/>
      <c r="I489" s="644"/>
      <c r="J489" s="644"/>
      <c r="K489" s="644"/>
      <c r="L489" s="644"/>
      <c r="M489" s="644"/>
      <c r="N489" s="644"/>
      <c r="O489" s="644"/>
      <c r="P489" s="644"/>
      <c r="Q489" s="644"/>
      <c r="R489" s="644"/>
      <c r="S489" s="644"/>
      <c r="T489" s="644"/>
      <c r="U489" s="644"/>
      <c r="V489" s="644"/>
      <c r="W489" s="644"/>
      <c r="X489" s="644"/>
      <c r="Y489" s="243">
        <v>411</v>
      </c>
      <c r="Z489" s="317"/>
      <c r="AA489" s="318"/>
      <c r="AB489" s="566" t="s">
        <v>693</v>
      </c>
      <c r="AC489" s="566"/>
      <c r="AD489" s="566"/>
      <c r="AE489" s="566"/>
      <c r="AF489" s="566"/>
      <c r="AG489" s="566"/>
      <c r="AH489" s="566" t="s">
        <v>693</v>
      </c>
      <c r="AI489" s="566"/>
      <c r="AJ489" s="566"/>
      <c r="AK489" s="566"/>
      <c r="AL489" s="566"/>
      <c r="AM489" s="566"/>
      <c r="AN489" s="566" t="s">
        <v>693</v>
      </c>
      <c r="AO489" s="566"/>
      <c r="AP489" s="566"/>
      <c r="AQ489" s="566"/>
      <c r="AR489" s="566"/>
      <c r="AS489" s="566"/>
      <c r="AT489" s="567" t="s">
        <v>693</v>
      </c>
      <c r="AU489" s="567"/>
      <c r="AV489" s="567"/>
      <c r="AW489" s="567"/>
    </row>
    <row r="490" spans="2:49" ht="13.5" thickBot="1">
      <c r="B490" s="211"/>
      <c r="C490" s="645"/>
      <c r="D490" s="645"/>
      <c r="E490" s="645"/>
      <c r="F490" s="645"/>
      <c r="G490" s="645"/>
      <c r="H490" s="645"/>
      <c r="I490" s="645"/>
      <c r="J490" s="645"/>
      <c r="K490" s="645"/>
      <c r="L490" s="645"/>
      <c r="M490" s="645"/>
      <c r="N490" s="645"/>
      <c r="O490" s="645"/>
      <c r="P490" s="645"/>
      <c r="Q490" s="645"/>
      <c r="R490" s="645"/>
      <c r="S490" s="645"/>
      <c r="T490" s="645"/>
      <c r="U490" s="645"/>
      <c r="V490" s="645"/>
      <c r="W490" s="645"/>
      <c r="X490" s="645"/>
      <c r="Y490" s="244">
        <v>412</v>
      </c>
      <c r="Z490" s="326"/>
      <c r="AA490" s="327"/>
      <c r="AB490" s="575" t="s">
        <v>693</v>
      </c>
      <c r="AC490" s="575"/>
      <c r="AD490" s="575"/>
      <c r="AE490" s="575"/>
      <c r="AF490" s="575"/>
      <c r="AG490" s="575"/>
      <c r="AH490" s="575" t="s">
        <v>693</v>
      </c>
      <c r="AI490" s="575"/>
      <c r="AJ490" s="575"/>
      <c r="AK490" s="575"/>
      <c r="AL490" s="575"/>
      <c r="AM490" s="575"/>
      <c r="AN490" s="575" t="s">
        <v>693</v>
      </c>
      <c r="AO490" s="575"/>
      <c r="AP490" s="575"/>
      <c r="AQ490" s="575"/>
      <c r="AR490" s="575"/>
      <c r="AS490" s="575"/>
      <c r="AT490" s="576" t="s">
        <v>693</v>
      </c>
      <c r="AU490" s="576"/>
      <c r="AV490" s="576"/>
      <c r="AW490" s="576"/>
    </row>
    <row r="491" spans="2:49" ht="12.75">
      <c r="B491" s="684" t="s">
        <v>357</v>
      </c>
      <c r="C491" s="684"/>
      <c r="D491" s="684"/>
      <c r="E491" s="684"/>
      <c r="F491" s="684"/>
      <c r="G491" s="684"/>
      <c r="H491" s="684"/>
      <c r="I491" s="684"/>
      <c r="J491" s="684"/>
      <c r="K491" s="684"/>
      <c r="L491" s="684"/>
      <c r="M491" s="684"/>
      <c r="N491" s="684"/>
      <c r="O491" s="684"/>
      <c r="P491" s="684"/>
      <c r="Q491" s="684"/>
      <c r="R491" s="684"/>
      <c r="S491" s="684"/>
      <c r="T491" s="684"/>
      <c r="U491" s="684"/>
      <c r="V491" s="684"/>
      <c r="W491" s="684"/>
      <c r="X491" s="684"/>
      <c r="Y491" s="684"/>
      <c r="Z491" s="684"/>
      <c r="AA491" s="684"/>
      <c r="AB491" s="684"/>
      <c r="AC491" s="585" t="s">
        <v>153</v>
      </c>
      <c r="AD491" s="585"/>
      <c r="AE491" s="585"/>
      <c r="AF491" s="639" t="s">
        <v>62</v>
      </c>
      <c r="AG491" s="639"/>
      <c r="AH491" s="639"/>
      <c r="AI491" s="639"/>
      <c r="AJ491" s="639"/>
      <c r="AK491" s="639"/>
      <c r="AL491" s="639"/>
      <c r="AM491" s="639"/>
      <c r="AN491" s="639"/>
      <c r="AO491" s="639"/>
      <c r="AP491" s="639" t="s">
        <v>381</v>
      </c>
      <c r="AQ491" s="639"/>
      <c r="AR491" s="639"/>
      <c r="AS491" s="639"/>
      <c r="AT491" s="639"/>
      <c r="AU491" s="639"/>
      <c r="AV491" s="639"/>
      <c r="AW491" s="639"/>
    </row>
    <row r="492" spans="2:49" ht="12.75">
      <c r="B492" s="684"/>
      <c r="C492" s="684"/>
      <c r="D492" s="684"/>
      <c r="E492" s="684"/>
      <c r="F492" s="684"/>
      <c r="G492" s="684"/>
      <c r="H492" s="684"/>
      <c r="I492" s="684"/>
      <c r="J492" s="684"/>
      <c r="K492" s="684"/>
      <c r="L492" s="684"/>
      <c r="M492" s="684"/>
      <c r="N492" s="684"/>
      <c r="O492" s="684"/>
      <c r="P492" s="684"/>
      <c r="Q492" s="684"/>
      <c r="R492" s="684"/>
      <c r="S492" s="684"/>
      <c r="T492" s="684"/>
      <c r="U492" s="684"/>
      <c r="V492" s="684"/>
      <c r="W492" s="684"/>
      <c r="X492" s="684"/>
      <c r="Y492" s="684"/>
      <c r="Z492" s="684"/>
      <c r="AA492" s="684"/>
      <c r="AB492" s="684"/>
      <c r="AC492" s="585"/>
      <c r="AD492" s="585"/>
      <c r="AE492" s="585"/>
      <c r="AF492" s="639"/>
      <c r="AG492" s="639"/>
      <c r="AH492" s="639"/>
      <c r="AI492" s="639"/>
      <c r="AJ492" s="639"/>
      <c r="AK492" s="639"/>
      <c r="AL492" s="639"/>
      <c r="AM492" s="639"/>
      <c r="AN492" s="639"/>
      <c r="AO492" s="639"/>
      <c r="AP492" s="639"/>
      <c r="AQ492" s="639"/>
      <c r="AR492" s="639"/>
      <c r="AS492" s="639"/>
      <c r="AT492" s="639"/>
      <c r="AU492" s="639"/>
      <c r="AV492" s="639"/>
      <c r="AW492" s="639"/>
    </row>
    <row r="493" spans="2:49" ht="13.5" thickBot="1">
      <c r="B493" s="684"/>
      <c r="C493" s="684"/>
      <c r="D493" s="684"/>
      <c r="E493" s="684"/>
      <c r="F493" s="684"/>
      <c r="G493" s="684"/>
      <c r="H493" s="684"/>
      <c r="I493" s="684"/>
      <c r="J493" s="684"/>
      <c r="K493" s="684"/>
      <c r="L493" s="684"/>
      <c r="M493" s="684"/>
      <c r="N493" s="684"/>
      <c r="O493" s="684"/>
      <c r="P493" s="684"/>
      <c r="Q493" s="684"/>
      <c r="R493" s="684"/>
      <c r="S493" s="684"/>
      <c r="T493" s="684"/>
      <c r="U493" s="684"/>
      <c r="V493" s="684"/>
      <c r="W493" s="684"/>
      <c r="X493" s="684"/>
      <c r="Y493" s="684"/>
      <c r="Z493" s="684"/>
      <c r="AA493" s="684"/>
      <c r="AB493" s="684"/>
      <c r="AC493" s="146">
        <v>2</v>
      </c>
      <c r="AD493" s="147"/>
      <c r="AE493" s="148"/>
      <c r="AF493" s="146">
        <v>3</v>
      </c>
      <c r="AG493" s="147"/>
      <c r="AH493" s="147"/>
      <c r="AI493" s="147"/>
      <c r="AJ493" s="147"/>
      <c r="AK493" s="147"/>
      <c r="AL493" s="147"/>
      <c r="AM493" s="147"/>
      <c r="AN493" s="147"/>
      <c r="AO493" s="148"/>
      <c r="AP493" s="146">
        <v>4</v>
      </c>
      <c r="AQ493" s="147"/>
      <c r="AR493" s="147"/>
      <c r="AS493" s="147"/>
      <c r="AT493" s="147"/>
      <c r="AU493" s="147"/>
      <c r="AV493" s="147"/>
      <c r="AW493" s="147"/>
    </row>
    <row r="494" spans="2:49" ht="12.75">
      <c r="B494" s="681" t="s">
        <v>382</v>
      </c>
      <c r="C494" s="681"/>
      <c r="D494" s="681"/>
      <c r="E494" s="681"/>
      <c r="F494" s="681"/>
      <c r="G494" s="681"/>
      <c r="H494" s="681"/>
      <c r="I494" s="681"/>
      <c r="J494" s="681"/>
      <c r="K494" s="681"/>
      <c r="L494" s="681"/>
      <c r="M494" s="681"/>
      <c r="N494" s="681"/>
      <c r="O494" s="681"/>
      <c r="P494" s="681"/>
      <c r="Q494" s="681"/>
      <c r="R494" s="681"/>
      <c r="S494" s="681"/>
      <c r="T494" s="681"/>
      <c r="U494" s="681"/>
      <c r="V494" s="681"/>
      <c r="W494" s="681"/>
      <c r="X494" s="681"/>
      <c r="Y494" s="681"/>
      <c r="Z494" s="681"/>
      <c r="AA494" s="681"/>
      <c r="AB494" s="681"/>
      <c r="AC494" s="315">
        <v>420</v>
      </c>
      <c r="AD494" s="224"/>
      <c r="AE494" s="225"/>
      <c r="AF494" s="642" t="s">
        <v>693</v>
      </c>
      <c r="AG494" s="642"/>
      <c r="AH494" s="642"/>
      <c r="AI494" s="642"/>
      <c r="AJ494" s="642"/>
      <c r="AK494" s="642"/>
      <c r="AL494" s="642"/>
      <c r="AM494" s="642"/>
      <c r="AN494" s="642"/>
      <c r="AO494" s="642"/>
      <c r="AP494" s="651" t="s">
        <v>693</v>
      </c>
      <c r="AQ494" s="651"/>
      <c r="AR494" s="651"/>
      <c r="AS494" s="651"/>
      <c r="AT494" s="651"/>
      <c r="AU494" s="651"/>
      <c r="AV494" s="651"/>
      <c r="AW494" s="651"/>
    </row>
    <row r="495" spans="2:49" ht="13.5" thickBot="1">
      <c r="B495" s="681" t="s">
        <v>383</v>
      </c>
      <c r="C495" s="681"/>
      <c r="D495" s="681"/>
      <c r="E495" s="681"/>
      <c r="F495" s="681"/>
      <c r="G495" s="681"/>
      <c r="H495" s="681"/>
      <c r="I495" s="681"/>
      <c r="J495" s="681"/>
      <c r="K495" s="681"/>
      <c r="L495" s="681"/>
      <c r="M495" s="681"/>
      <c r="N495" s="681"/>
      <c r="O495" s="681"/>
      <c r="P495" s="681"/>
      <c r="Q495" s="681"/>
      <c r="R495" s="681"/>
      <c r="S495" s="681"/>
      <c r="T495" s="681"/>
      <c r="U495" s="681"/>
      <c r="V495" s="681"/>
      <c r="W495" s="681"/>
      <c r="X495" s="681"/>
      <c r="Y495" s="681"/>
      <c r="Z495" s="681"/>
      <c r="AA495" s="681"/>
      <c r="AB495" s="681"/>
      <c r="AC495" s="328">
        <v>430</v>
      </c>
      <c r="AD495" s="217"/>
      <c r="AE495" s="218"/>
      <c r="AF495" s="685" t="s">
        <v>693</v>
      </c>
      <c r="AG495" s="685"/>
      <c r="AH495" s="685"/>
      <c r="AI495" s="685"/>
      <c r="AJ495" s="685"/>
      <c r="AK495" s="685"/>
      <c r="AL495" s="685"/>
      <c r="AM495" s="685"/>
      <c r="AN495" s="685"/>
      <c r="AO495" s="685"/>
      <c r="AP495" s="669" t="s">
        <v>693</v>
      </c>
      <c r="AQ495" s="669"/>
      <c r="AR495" s="669"/>
      <c r="AS495" s="669"/>
      <c r="AT495" s="669"/>
      <c r="AU495" s="669"/>
      <c r="AV495" s="669"/>
      <c r="AW495" s="669"/>
    </row>
    <row r="498" spans="1:35" ht="12.75">
      <c r="A498" s="637" t="s">
        <v>384</v>
      </c>
      <c r="B498" s="482"/>
      <c r="C498" s="482"/>
      <c r="D498" s="482"/>
      <c r="E498" s="482"/>
      <c r="F498" s="482"/>
      <c r="G498" s="482"/>
      <c r="H498" s="482"/>
      <c r="I498" s="482"/>
      <c r="J498" s="482"/>
      <c r="K498" s="482"/>
      <c r="L498" s="482"/>
      <c r="M498" s="482"/>
      <c r="N498" s="482"/>
      <c r="O498" s="482"/>
      <c r="P498" s="482"/>
      <c r="Q498" s="482"/>
      <c r="R498" s="482"/>
      <c r="S498" s="482"/>
      <c r="T498" s="482"/>
      <c r="U498" s="482"/>
      <c r="V498" s="482"/>
      <c r="W498" s="482"/>
      <c r="X498" s="482"/>
      <c r="Y498" s="482"/>
      <c r="Z498" s="482"/>
      <c r="AA498" s="482"/>
      <c r="AB498" s="482"/>
      <c r="AC498" s="482"/>
      <c r="AD498" s="482"/>
      <c r="AE498" s="482"/>
      <c r="AF498" s="482"/>
      <c r="AG498" s="482"/>
      <c r="AH498" s="482"/>
      <c r="AI498" s="482"/>
    </row>
    <row r="499" spans="2:49" ht="12.75">
      <c r="B499" s="198" t="s">
        <v>149</v>
      </c>
      <c r="C499" s="171"/>
      <c r="D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2"/>
      <c r="AB499" s="141" t="s">
        <v>385</v>
      </c>
      <c r="AC499" s="329"/>
      <c r="AD499" s="329"/>
      <c r="AE499" s="329"/>
      <c r="AF499" s="329"/>
      <c r="AG499" s="329"/>
      <c r="AH499" s="324"/>
      <c r="AI499" s="324"/>
      <c r="AJ499" s="324"/>
      <c r="AK499" s="324"/>
      <c r="AL499" s="324"/>
      <c r="AM499" s="325"/>
      <c r="AN499" s="141" t="s">
        <v>386</v>
      </c>
      <c r="AO499" s="329"/>
      <c r="AP499" s="329"/>
      <c r="AQ499" s="329"/>
      <c r="AR499" s="329"/>
      <c r="AS499" s="329"/>
      <c r="AT499" s="324"/>
      <c r="AU499" s="324"/>
      <c r="AV499" s="324"/>
      <c r="AW499" s="324"/>
    </row>
    <row r="500" spans="2:49" ht="12.75">
      <c r="B500" s="198" t="s">
        <v>152</v>
      </c>
      <c r="C500" s="171"/>
      <c r="D500" s="171"/>
      <c r="E500" s="171"/>
      <c r="F500" s="171"/>
      <c r="G500" s="171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2"/>
      <c r="Y500" s="198" t="s">
        <v>153</v>
      </c>
      <c r="Z500" s="171"/>
      <c r="AA500" s="172"/>
      <c r="AB500" s="686" t="s">
        <v>387</v>
      </c>
      <c r="AC500" s="686"/>
      <c r="AD500" s="686"/>
      <c r="AE500" s="686"/>
      <c r="AF500" s="686"/>
      <c r="AG500" s="686"/>
      <c r="AH500" s="686" t="s">
        <v>388</v>
      </c>
      <c r="AI500" s="686"/>
      <c r="AJ500" s="686"/>
      <c r="AK500" s="686"/>
      <c r="AL500" s="686"/>
      <c r="AM500" s="686"/>
      <c r="AN500" s="686" t="s">
        <v>387</v>
      </c>
      <c r="AO500" s="686"/>
      <c r="AP500" s="686"/>
      <c r="AQ500" s="686"/>
      <c r="AR500" s="686"/>
      <c r="AS500" s="686"/>
      <c r="AT500" s="686" t="s">
        <v>388</v>
      </c>
      <c r="AU500" s="686"/>
      <c r="AV500" s="686"/>
      <c r="AW500" s="686"/>
    </row>
    <row r="501" spans="2:49" ht="13.5" thickBot="1">
      <c r="B501" s="146">
        <v>1</v>
      </c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8"/>
      <c r="Y501" s="146">
        <v>2</v>
      </c>
      <c r="Z501" s="147"/>
      <c r="AA501" s="148"/>
      <c r="AB501" s="146">
        <v>3</v>
      </c>
      <c r="AC501" s="147"/>
      <c r="AD501" s="147"/>
      <c r="AE501" s="147"/>
      <c r="AF501" s="147"/>
      <c r="AG501" s="148"/>
      <c r="AH501" s="146">
        <v>4</v>
      </c>
      <c r="AI501" s="147"/>
      <c r="AJ501" s="147"/>
      <c r="AK501" s="147"/>
      <c r="AL501" s="147"/>
      <c r="AM501" s="148"/>
      <c r="AN501" s="146">
        <v>5</v>
      </c>
      <c r="AO501" s="147"/>
      <c r="AP501" s="147"/>
      <c r="AQ501" s="147"/>
      <c r="AR501" s="147"/>
      <c r="AS501" s="148"/>
      <c r="AT501" s="146">
        <v>6</v>
      </c>
      <c r="AU501" s="147"/>
      <c r="AV501" s="147"/>
      <c r="AW501" s="147"/>
    </row>
    <row r="502" spans="2:49" ht="12.75">
      <c r="B502" s="577" t="s">
        <v>389</v>
      </c>
      <c r="C502" s="577"/>
      <c r="D502" s="577"/>
      <c r="E502" s="577"/>
      <c r="F502" s="577"/>
      <c r="G502" s="577"/>
      <c r="H502" s="577"/>
      <c r="I502" s="577"/>
      <c r="J502" s="577"/>
      <c r="K502" s="577"/>
      <c r="L502" s="577"/>
      <c r="M502" s="577"/>
      <c r="N502" s="577"/>
      <c r="O502" s="577"/>
      <c r="P502" s="577"/>
      <c r="Q502" s="577"/>
      <c r="R502" s="577"/>
      <c r="S502" s="577"/>
      <c r="T502" s="577"/>
      <c r="U502" s="577"/>
      <c r="V502" s="577"/>
      <c r="W502" s="577"/>
      <c r="X502" s="577"/>
      <c r="Y502" s="315">
        <v>510</v>
      </c>
      <c r="Z502" s="224"/>
      <c r="AA502" s="225"/>
      <c r="AB502" s="595">
        <v>2302000</v>
      </c>
      <c r="AC502" s="595"/>
      <c r="AD502" s="595"/>
      <c r="AE502" s="595"/>
      <c r="AF502" s="595"/>
      <c r="AG502" s="595"/>
      <c r="AH502" s="595">
        <v>2302000</v>
      </c>
      <c r="AI502" s="595"/>
      <c r="AJ502" s="595"/>
      <c r="AK502" s="595"/>
      <c r="AL502" s="595"/>
      <c r="AM502" s="595"/>
      <c r="AN502" s="578" t="s">
        <v>693</v>
      </c>
      <c r="AO502" s="578"/>
      <c r="AP502" s="578"/>
      <c r="AQ502" s="578"/>
      <c r="AR502" s="578"/>
      <c r="AS502" s="578"/>
      <c r="AT502" s="580" t="s">
        <v>693</v>
      </c>
      <c r="AU502" s="580"/>
      <c r="AV502" s="580"/>
      <c r="AW502" s="580"/>
    </row>
    <row r="503" spans="2:49" ht="12.75">
      <c r="B503" s="295"/>
      <c r="C503" s="565" t="s">
        <v>390</v>
      </c>
      <c r="D503" s="565"/>
      <c r="E503" s="565"/>
      <c r="F503" s="565"/>
      <c r="G503" s="565"/>
      <c r="H503" s="565"/>
      <c r="I503" s="565"/>
      <c r="J503" s="565"/>
      <c r="K503" s="565"/>
      <c r="L503" s="565"/>
      <c r="M503" s="565"/>
      <c r="N503" s="565"/>
      <c r="O503" s="565"/>
      <c r="P503" s="565"/>
      <c r="Q503" s="565"/>
      <c r="R503" s="565"/>
      <c r="S503" s="565"/>
      <c r="T503" s="565"/>
      <c r="U503" s="565"/>
      <c r="V503" s="565"/>
      <c r="W503" s="565"/>
      <c r="X503" s="565"/>
      <c r="Y503" s="330">
        <v>511</v>
      </c>
      <c r="Z503" s="142"/>
      <c r="AA503" s="143"/>
      <c r="AB503" s="582" t="s">
        <v>693</v>
      </c>
      <c r="AC503" s="582"/>
      <c r="AD503" s="582"/>
      <c r="AE503" s="582"/>
      <c r="AF503" s="582"/>
      <c r="AG503" s="582"/>
      <c r="AH503" s="582" t="s">
        <v>693</v>
      </c>
      <c r="AI503" s="582"/>
      <c r="AJ503" s="582"/>
      <c r="AK503" s="582"/>
      <c r="AL503" s="582"/>
      <c r="AM503" s="582"/>
      <c r="AN503" s="582" t="s">
        <v>693</v>
      </c>
      <c r="AO503" s="582"/>
      <c r="AP503" s="582"/>
      <c r="AQ503" s="582"/>
      <c r="AR503" s="582"/>
      <c r="AS503" s="582"/>
      <c r="AT503" s="583" t="s">
        <v>693</v>
      </c>
      <c r="AU503" s="583"/>
      <c r="AV503" s="583"/>
      <c r="AW503" s="583"/>
    </row>
    <row r="504" spans="2:49" ht="12.75">
      <c r="B504" s="577" t="s">
        <v>391</v>
      </c>
      <c r="C504" s="577"/>
      <c r="D504" s="577"/>
      <c r="E504" s="577"/>
      <c r="F504" s="577"/>
      <c r="G504" s="577"/>
      <c r="H504" s="577"/>
      <c r="I504" s="577"/>
      <c r="J504" s="577"/>
      <c r="K504" s="577"/>
      <c r="L504" s="577"/>
      <c r="M504" s="577"/>
      <c r="N504" s="577"/>
      <c r="O504" s="577"/>
      <c r="P504" s="577"/>
      <c r="Q504" s="577"/>
      <c r="R504" s="577"/>
      <c r="S504" s="577"/>
      <c r="T504" s="577"/>
      <c r="U504" s="577"/>
      <c r="V504" s="577"/>
      <c r="W504" s="577"/>
      <c r="X504" s="577"/>
      <c r="Y504" s="330">
        <v>515</v>
      </c>
      <c r="Z504" s="142"/>
      <c r="AA504" s="143"/>
      <c r="AB504" s="582" t="s">
        <v>693</v>
      </c>
      <c r="AC504" s="582"/>
      <c r="AD504" s="582"/>
      <c r="AE504" s="582"/>
      <c r="AF504" s="582"/>
      <c r="AG504" s="582"/>
      <c r="AH504" s="582" t="s">
        <v>693</v>
      </c>
      <c r="AI504" s="582"/>
      <c r="AJ504" s="582"/>
      <c r="AK504" s="582"/>
      <c r="AL504" s="582"/>
      <c r="AM504" s="582"/>
      <c r="AN504" s="582" t="s">
        <v>693</v>
      </c>
      <c r="AO504" s="582"/>
      <c r="AP504" s="582"/>
      <c r="AQ504" s="582"/>
      <c r="AR504" s="582"/>
      <c r="AS504" s="582"/>
      <c r="AT504" s="583" t="s">
        <v>693</v>
      </c>
      <c r="AU504" s="583"/>
      <c r="AV504" s="583"/>
      <c r="AW504" s="583"/>
    </row>
    <row r="505" spans="2:49" ht="12.75">
      <c r="B505" s="577" t="s">
        <v>392</v>
      </c>
      <c r="C505" s="577"/>
      <c r="D505" s="577"/>
      <c r="E505" s="577"/>
      <c r="F505" s="577"/>
      <c r="G505" s="577"/>
      <c r="H505" s="577"/>
      <c r="I505" s="577"/>
      <c r="J505" s="577"/>
      <c r="K505" s="577"/>
      <c r="L505" s="577"/>
      <c r="M505" s="577"/>
      <c r="N505" s="577"/>
      <c r="O505" s="577"/>
      <c r="P505" s="577"/>
      <c r="Q505" s="577"/>
      <c r="R505" s="577"/>
      <c r="S505" s="577"/>
      <c r="T505" s="577"/>
      <c r="U505" s="577"/>
      <c r="V505" s="577"/>
      <c r="W505" s="577"/>
      <c r="X505" s="577"/>
      <c r="Y505" s="330">
        <v>520</v>
      </c>
      <c r="Z505" s="142"/>
      <c r="AA505" s="143"/>
      <c r="AB505" s="582" t="s">
        <v>693</v>
      </c>
      <c r="AC505" s="582"/>
      <c r="AD505" s="582"/>
      <c r="AE505" s="582"/>
      <c r="AF505" s="582"/>
      <c r="AG505" s="582"/>
      <c r="AH505" s="582" t="s">
        <v>693</v>
      </c>
      <c r="AI505" s="582"/>
      <c r="AJ505" s="582"/>
      <c r="AK505" s="582"/>
      <c r="AL505" s="582"/>
      <c r="AM505" s="582"/>
      <c r="AN505" s="584">
        <v>182195</v>
      </c>
      <c r="AO505" s="584"/>
      <c r="AP505" s="584"/>
      <c r="AQ505" s="584"/>
      <c r="AR505" s="584"/>
      <c r="AS505" s="584"/>
      <c r="AT505" s="583" t="s">
        <v>693</v>
      </c>
      <c r="AU505" s="583"/>
      <c r="AV505" s="583"/>
      <c r="AW505" s="583"/>
    </row>
    <row r="506" spans="2:49" ht="12.75">
      <c r="B506" s="295"/>
      <c r="C506" s="565" t="s">
        <v>393</v>
      </c>
      <c r="D506" s="565"/>
      <c r="E506" s="565"/>
      <c r="F506" s="565"/>
      <c r="G506" s="565"/>
      <c r="H506" s="565"/>
      <c r="I506" s="565"/>
      <c r="J506" s="565"/>
      <c r="K506" s="565"/>
      <c r="L506" s="565"/>
      <c r="M506" s="565"/>
      <c r="N506" s="565"/>
      <c r="O506" s="565"/>
      <c r="P506" s="565"/>
      <c r="Q506" s="565"/>
      <c r="R506" s="565"/>
      <c r="S506" s="565"/>
      <c r="T506" s="565"/>
      <c r="U506" s="565"/>
      <c r="V506" s="565"/>
      <c r="W506" s="565"/>
      <c r="X506" s="565"/>
      <c r="Y506" s="330">
        <v>521</v>
      </c>
      <c r="Z506" s="142"/>
      <c r="AA506" s="143"/>
      <c r="AB506" s="582" t="s">
        <v>693</v>
      </c>
      <c r="AC506" s="582"/>
      <c r="AD506" s="582"/>
      <c r="AE506" s="582"/>
      <c r="AF506" s="582"/>
      <c r="AG506" s="582"/>
      <c r="AH506" s="582" t="s">
        <v>693</v>
      </c>
      <c r="AI506" s="582"/>
      <c r="AJ506" s="582"/>
      <c r="AK506" s="582"/>
      <c r="AL506" s="582"/>
      <c r="AM506" s="582"/>
      <c r="AN506" s="582" t="s">
        <v>693</v>
      </c>
      <c r="AO506" s="582"/>
      <c r="AP506" s="582"/>
      <c r="AQ506" s="582"/>
      <c r="AR506" s="582"/>
      <c r="AS506" s="582"/>
      <c r="AT506" s="583" t="s">
        <v>693</v>
      </c>
      <c r="AU506" s="583"/>
      <c r="AV506" s="583"/>
      <c r="AW506" s="583"/>
    </row>
    <row r="507" spans="2:49" ht="12.75">
      <c r="B507" s="577" t="s">
        <v>394</v>
      </c>
      <c r="C507" s="577"/>
      <c r="D507" s="577"/>
      <c r="E507" s="577"/>
      <c r="F507" s="577"/>
      <c r="G507" s="577"/>
      <c r="H507" s="577"/>
      <c r="I507" s="577"/>
      <c r="J507" s="577"/>
      <c r="K507" s="577"/>
      <c r="L507" s="577"/>
      <c r="M507" s="577"/>
      <c r="N507" s="577"/>
      <c r="O507" s="577"/>
      <c r="P507" s="577"/>
      <c r="Q507" s="577"/>
      <c r="R507" s="577"/>
      <c r="S507" s="577"/>
      <c r="T507" s="577"/>
      <c r="U507" s="577"/>
      <c r="V507" s="577"/>
      <c r="W507" s="577"/>
      <c r="X507" s="577"/>
      <c r="Y507" s="330">
        <v>525</v>
      </c>
      <c r="Z507" s="142"/>
      <c r="AA507" s="143"/>
      <c r="AB507" s="582" t="s">
        <v>693</v>
      </c>
      <c r="AC507" s="582"/>
      <c r="AD507" s="582"/>
      <c r="AE507" s="582"/>
      <c r="AF507" s="582"/>
      <c r="AG507" s="582"/>
      <c r="AH507" s="582" t="s">
        <v>693</v>
      </c>
      <c r="AI507" s="582"/>
      <c r="AJ507" s="582"/>
      <c r="AK507" s="582"/>
      <c r="AL507" s="582"/>
      <c r="AM507" s="582"/>
      <c r="AN507" s="582" t="s">
        <v>693</v>
      </c>
      <c r="AO507" s="582"/>
      <c r="AP507" s="582"/>
      <c r="AQ507" s="582"/>
      <c r="AR507" s="582"/>
      <c r="AS507" s="582"/>
      <c r="AT507" s="583" t="s">
        <v>693</v>
      </c>
      <c r="AU507" s="583"/>
      <c r="AV507" s="583"/>
      <c r="AW507" s="583"/>
    </row>
    <row r="508" spans="2:49" ht="12.75">
      <c r="B508" s="577" t="s">
        <v>395</v>
      </c>
      <c r="C508" s="577"/>
      <c r="D508" s="577"/>
      <c r="E508" s="577"/>
      <c r="F508" s="577"/>
      <c r="G508" s="577"/>
      <c r="H508" s="577"/>
      <c r="I508" s="577"/>
      <c r="J508" s="577"/>
      <c r="K508" s="577"/>
      <c r="L508" s="577"/>
      <c r="M508" s="577"/>
      <c r="N508" s="577"/>
      <c r="O508" s="577"/>
      <c r="P508" s="577"/>
      <c r="Q508" s="577"/>
      <c r="R508" s="577"/>
      <c r="S508" s="577"/>
      <c r="T508" s="577"/>
      <c r="U508" s="577"/>
      <c r="V508" s="577"/>
      <c r="W508" s="577"/>
      <c r="X508" s="577"/>
      <c r="Y508" s="330">
        <v>530</v>
      </c>
      <c r="Z508" s="142"/>
      <c r="AA508" s="143"/>
      <c r="AB508" s="582" t="s">
        <v>693</v>
      </c>
      <c r="AC508" s="582"/>
      <c r="AD508" s="582"/>
      <c r="AE508" s="582"/>
      <c r="AF508" s="582"/>
      <c r="AG508" s="582"/>
      <c r="AH508" s="582" t="s">
        <v>693</v>
      </c>
      <c r="AI508" s="582"/>
      <c r="AJ508" s="582"/>
      <c r="AK508" s="582"/>
      <c r="AL508" s="582"/>
      <c r="AM508" s="582"/>
      <c r="AN508" s="582" t="s">
        <v>693</v>
      </c>
      <c r="AO508" s="582"/>
      <c r="AP508" s="582"/>
      <c r="AQ508" s="582"/>
      <c r="AR508" s="582"/>
      <c r="AS508" s="582"/>
      <c r="AT508" s="583" t="s">
        <v>693</v>
      </c>
      <c r="AU508" s="583"/>
      <c r="AV508" s="583"/>
      <c r="AW508" s="583"/>
    </row>
    <row r="509" spans="2:49" ht="13.5" thickBot="1">
      <c r="B509" s="687" t="s">
        <v>332</v>
      </c>
      <c r="C509" s="687"/>
      <c r="D509" s="687"/>
      <c r="E509" s="687"/>
      <c r="F509" s="687"/>
      <c r="G509" s="687"/>
      <c r="H509" s="687"/>
      <c r="I509" s="687"/>
      <c r="J509" s="687"/>
      <c r="K509" s="687"/>
      <c r="L509" s="687"/>
      <c r="M509" s="687"/>
      <c r="N509" s="687"/>
      <c r="O509" s="687"/>
      <c r="P509" s="687"/>
      <c r="Q509" s="687"/>
      <c r="R509" s="687"/>
      <c r="S509" s="687"/>
      <c r="T509" s="687"/>
      <c r="U509" s="687"/>
      <c r="V509" s="687"/>
      <c r="W509" s="687"/>
      <c r="X509" s="687"/>
      <c r="Y509" s="328">
        <v>535</v>
      </c>
      <c r="Z509" s="217"/>
      <c r="AA509" s="218"/>
      <c r="AB509" s="609" t="s">
        <v>693</v>
      </c>
      <c r="AC509" s="609"/>
      <c r="AD509" s="609"/>
      <c r="AE509" s="609"/>
      <c r="AF509" s="609"/>
      <c r="AG509" s="609"/>
      <c r="AH509" s="609" t="s">
        <v>693</v>
      </c>
      <c r="AI509" s="609"/>
      <c r="AJ509" s="609"/>
      <c r="AK509" s="609"/>
      <c r="AL509" s="609"/>
      <c r="AM509" s="609"/>
      <c r="AN509" s="609" t="s">
        <v>693</v>
      </c>
      <c r="AO509" s="609"/>
      <c r="AP509" s="609"/>
      <c r="AQ509" s="609"/>
      <c r="AR509" s="609"/>
      <c r="AS509" s="609"/>
      <c r="AT509" s="610" t="s">
        <v>693</v>
      </c>
      <c r="AU509" s="610"/>
      <c r="AV509" s="610"/>
      <c r="AW509" s="610"/>
    </row>
    <row r="510" spans="2:49" ht="12.75">
      <c r="B510" s="331" t="s">
        <v>209</v>
      </c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5"/>
      <c r="Y510" s="315">
        <v>540</v>
      </c>
      <c r="Z510" s="224"/>
      <c r="AA510" s="225"/>
      <c r="AB510" s="595">
        <v>2302000</v>
      </c>
      <c r="AC510" s="595"/>
      <c r="AD510" s="595"/>
      <c r="AE510" s="595"/>
      <c r="AF510" s="595"/>
      <c r="AG510" s="595"/>
      <c r="AH510" s="595">
        <v>2302000</v>
      </c>
      <c r="AI510" s="595"/>
      <c r="AJ510" s="595"/>
      <c r="AK510" s="595"/>
      <c r="AL510" s="595"/>
      <c r="AM510" s="595"/>
      <c r="AN510" s="579">
        <v>182195</v>
      </c>
      <c r="AO510" s="579"/>
      <c r="AP510" s="579"/>
      <c r="AQ510" s="579"/>
      <c r="AR510" s="579"/>
      <c r="AS510" s="579"/>
      <c r="AT510" s="580" t="s">
        <v>693</v>
      </c>
      <c r="AU510" s="580"/>
      <c r="AV510" s="580"/>
      <c r="AW510" s="580"/>
    </row>
    <row r="511" spans="2:49" ht="12.75">
      <c r="B511" s="688" t="s">
        <v>396</v>
      </c>
      <c r="C511" s="688"/>
      <c r="D511" s="688"/>
      <c r="E511" s="688"/>
      <c r="F511" s="688"/>
      <c r="G511" s="688"/>
      <c r="H511" s="688"/>
      <c r="I511" s="688"/>
      <c r="J511" s="688"/>
      <c r="K511" s="688"/>
      <c r="L511" s="688"/>
      <c r="M511" s="688"/>
      <c r="N511" s="688"/>
      <c r="O511" s="688"/>
      <c r="P511" s="688"/>
      <c r="Q511" s="688"/>
      <c r="R511" s="688"/>
      <c r="S511" s="688"/>
      <c r="T511" s="688"/>
      <c r="U511" s="688"/>
      <c r="V511" s="688"/>
      <c r="W511" s="688"/>
      <c r="X511" s="688"/>
      <c r="Y511" s="332"/>
      <c r="Z511" s="158"/>
      <c r="AA511" s="333"/>
      <c r="AB511" s="158"/>
      <c r="AC511" s="158"/>
      <c r="AD511" s="158"/>
      <c r="AE511" s="158"/>
      <c r="AF511" s="158"/>
      <c r="AG511" s="333"/>
      <c r="AH511" s="158"/>
      <c r="AI511" s="158"/>
      <c r="AJ511" s="158"/>
      <c r="AK511" s="158"/>
      <c r="AL511" s="158"/>
      <c r="AM511" s="333"/>
      <c r="AN511" s="158"/>
      <c r="AO511" s="158"/>
      <c r="AP511" s="158"/>
      <c r="AQ511" s="158"/>
      <c r="AR511" s="158"/>
      <c r="AS511" s="333"/>
      <c r="AT511" s="158"/>
      <c r="AU511" s="158"/>
      <c r="AV511" s="158"/>
      <c r="AW511" s="158"/>
    </row>
    <row r="512" spans="2:49" ht="12.75">
      <c r="B512" s="689" t="s">
        <v>389</v>
      </c>
      <c r="C512" s="689"/>
      <c r="D512" s="689"/>
      <c r="E512" s="689"/>
      <c r="F512" s="689"/>
      <c r="G512" s="689"/>
      <c r="H512" s="689"/>
      <c r="I512" s="689"/>
      <c r="J512" s="689"/>
      <c r="K512" s="689"/>
      <c r="L512" s="689"/>
      <c r="M512" s="689"/>
      <c r="N512" s="689"/>
      <c r="O512" s="689"/>
      <c r="P512" s="689"/>
      <c r="Q512" s="689"/>
      <c r="R512" s="689"/>
      <c r="S512" s="689"/>
      <c r="T512" s="689"/>
      <c r="U512" s="689"/>
      <c r="V512" s="689"/>
      <c r="W512" s="689"/>
      <c r="X512" s="689"/>
      <c r="Y512" s="177">
        <v>550</v>
      </c>
      <c r="Z512" s="209"/>
      <c r="AA512" s="210"/>
      <c r="AB512" s="566" t="s">
        <v>693</v>
      </c>
      <c r="AC512" s="566"/>
      <c r="AD512" s="566"/>
      <c r="AE512" s="566"/>
      <c r="AF512" s="566"/>
      <c r="AG512" s="566"/>
      <c r="AH512" s="566" t="s">
        <v>693</v>
      </c>
      <c r="AI512" s="566"/>
      <c r="AJ512" s="566"/>
      <c r="AK512" s="566"/>
      <c r="AL512" s="566"/>
      <c r="AM512" s="566"/>
      <c r="AN512" s="566" t="s">
        <v>693</v>
      </c>
      <c r="AO512" s="566"/>
      <c r="AP512" s="566"/>
      <c r="AQ512" s="566"/>
      <c r="AR512" s="566"/>
      <c r="AS512" s="566"/>
      <c r="AT512" s="567" t="s">
        <v>693</v>
      </c>
      <c r="AU512" s="567"/>
      <c r="AV512" s="567"/>
      <c r="AW512" s="567"/>
    </row>
    <row r="513" spans="2:49" ht="12.75">
      <c r="B513" s="334"/>
      <c r="C513" s="562" t="s">
        <v>397</v>
      </c>
      <c r="D513" s="562"/>
      <c r="E513" s="562"/>
      <c r="F513" s="562"/>
      <c r="G513" s="562"/>
      <c r="H513" s="562"/>
      <c r="I513" s="562"/>
      <c r="J513" s="562"/>
      <c r="K513" s="562"/>
      <c r="L513" s="562"/>
      <c r="M513" s="562"/>
      <c r="N513" s="562"/>
      <c r="O513" s="562"/>
      <c r="P513" s="562"/>
      <c r="Q513" s="562"/>
      <c r="R513" s="562"/>
      <c r="S513" s="562"/>
      <c r="T513" s="562"/>
      <c r="U513" s="562"/>
      <c r="V513" s="562"/>
      <c r="W513" s="562"/>
      <c r="X513" s="562"/>
      <c r="Y513" s="177">
        <v>551</v>
      </c>
      <c r="Z513" s="209"/>
      <c r="AA513" s="210"/>
      <c r="AB513" s="566" t="s">
        <v>693</v>
      </c>
      <c r="AC513" s="566"/>
      <c r="AD513" s="566"/>
      <c r="AE513" s="566"/>
      <c r="AF513" s="566"/>
      <c r="AG513" s="566"/>
      <c r="AH513" s="566" t="s">
        <v>693</v>
      </c>
      <c r="AI513" s="566"/>
      <c r="AJ513" s="566"/>
      <c r="AK513" s="566"/>
      <c r="AL513" s="566"/>
      <c r="AM513" s="566"/>
      <c r="AN513" s="566" t="s">
        <v>693</v>
      </c>
      <c r="AO513" s="566"/>
      <c r="AP513" s="566"/>
      <c r="AQ513" s="566"/>
      <c r="AR513" s="566"/>
      <c r="AS513" s="566"/>
      <c r="AT513" s="567" t="s">
        <v>693</v>
      </c>
      <c r="AU513" s="567"/>
      <c r="AV513" s="567"/>
      <c r="AW513" s="567"/>
    </row>
    <row r="514" spans="2:49" ht="12.75">
      <c r="B514" s="689" t="s">
        <v>391</v>
      </c>
      <c r="C514" s="689"/>
      <c r="D514" s="689"/>
      <c r="E514" s="689"/>
      <c r="F514" s="689"/>
      <c r="G514" s="689"/>
      <c r="H514" s="689"/>
      <c r="I514" s="689"/>
      <c r="J514" s="689"/>
      <c r="K514" s="689"/>
      <c r="L514" s="689"/>
      <c r="M514" s="689"/>
      <c r="N514" s="689"/>
      <c r="O514" s="689"/>
      <c r="P514" s="689"/>
      <c r="Q514" s="689"/>
      <c r="R514" s="689"/>
      <c r="S514" s="689"/>
      <c r="T514" s="689"/>
      <c r="U514" s="689"/>
      <c r="V514" s="689"/>
      <c r="W514" s="689"/>
      <c r="X514" s="689"/>
      <c r="Y514" s="177">
        <v>555</v>
      </c>
      <c r="Z514" s="209"/>
      <c r="AA514" s="210"/>
      <c r="AB514" s="566" t="s">
        <v>693</v>
      </c>
      <c r="AC514" s="566"/>
      <c r="AD514" s="566"/>
      <c r="AE514" s="566"/>
      <c r="AF514" s="566"/>
      <c r="AG514" s="566"/>
      <c r="AH514" s="566" t="s">
        <v>693</v>
      </c>
      <c r="AI514" s="566"/>
      <c r="AJ514" s="566"/>
      <c r="AK514" s="566"/>
      <c r="AL514" s="566"/>
      <c r="AM514" s="566"/>
      <c r="AN514" s="566" t="s">
        <v>693</v>
      </c>
      <c r="AO514" s="566"/>
      <c r="AP514" s="566"/>
      <c r="AQ514" s="566"/>
      <c r="AR514" s="566"/>
      <c r="AS514" s="566"/>
      <c r="AT514" s="567" t="s">
        <v>693</v>
      </c>
      <c r="AU514" s="567"/>
      <c r="AV514" s="567"/>
      <c r="AW514" s="567"/>
    </row>
    <row r="515" spans="2:49" ht="12.75">
      <c r="B515" s="689" t="s">
        <v>392</v>
      </c>
      <c r="C515" s="689"/>
      <c r="D515" s="689"/>
      <c r="E515" s="689"/>
      <c r="F515" s="689"/>
      <c r="G515" s="689"/>
      <c r="H515" s="689"/>
      <c r="I515" s="689"/>
      <c r="J515" s="689"/>
      <c r="K515" s="689"/>
      <c r="L515" s="689"/>
      <c r="M515" s="689"/>
      <c r="N515" s="689"/>
      <c r="O515" s="689"/>
      <c r="P515" s="689"/>
      <c r="Q515" s="689"/>
      <c r="R515" s="689"/>
      <c r="S515" s="689"/>
      <c r="T515" s="689"/>
      <c r="U515" s="689"/>
      <c r="V515" s="689"/>
      <c r="W515" s="689"/>
      <c r="X515" s="689"/>
      <c r="Y515" s="177">
        <v>560</v>
      </c>
      <c r="Z515" s="209"/>
      <c r="AA515" s="210"/>
      <c r="AB515" s="566" t="s">
        <v>693</v>
      </c>
      <c r="AC515" s="566"/>
      <c r="AD515" s="566"/>
      <c r="AE515" s="566"/>
      <c r="AF515" s="566"/>
      <c r="AG515" s="566"/>
      <c r="AH515" s="566" t="s">
        <v>693</v>
      </c>
      <c r="AI515" s="566"/>
      <c r="AJ515" s="566"/>
      <c r="AK515" s="566"/>
      <c r="AL515" s="566"/>
      <c r="AM515" s="566"/>
      <c r="AN515" s="566" t="s">
        <v>693</v>
      </c>
      <c r="AO515" s="566"/>
      <c r="AP515" s="566"/>
      <c r="AQ515" s="566"/>
      <c r="AR515" s="566"/>
      <c r="AS515" s="566"/>
      <c r="AT515" s="567" t="s">
        <v>693</v>
      </c>
      <c r="AU515" s="567"/>
      <c r="AV515" s="567"/>
      <c r="AW515" s="567"/>
    </row>
    <row r="516" spans="2:49" ht="12.75">
      <c r="B516" s="334"/>
      <c r="C516" s="562" t="s">
        <v>398</v>
      </c>
      <c r="D516" s="562"/>
      <c r="E516" s="562"/>
      <c r="F516" s="562"/>
      <c r="G516" s="562"/>
      <c r="H516" s="562"/>
      <c r="I516" s="562"/>
      <c r="J516" s="562"/>
      <c r="K516" s="562"/>
      <c r="L516" s="562"/>
      <c r="M516" s="562"/>
      <c r="N516" s="562"/>
      <c r="O516" s="562"/>
      <c r="P516" s="562"/>
      <c r="Q516" s="562"/>
      <c r="R516" s="562"/>
      <c r="S516" s="562"/>
      <c r="T516" s="562"/>
      <c r="U516" s="562"/>
      <c r="V516" s="562"/>
      <c r="W516" s="562"/>
      <c r="X516" s="562"/>
      <c r="Y516" s="177">
        <v>561</v>
      </c>
      <c r="Z516" s="209"/>
      <c r="AA516" s="210"/>
      <c r="AB516" s="566" t="s">
        <v>693</v>
      </c>
      <c r="AC516" s="566"/>
      <c r="AD516" s="566"/>
      <c r="AE516" s="566"/>
      <c r="AF516" s="566"/>
      <c r="AG516" s="566"/>
      <c r="AH516" s="566" t="s">
        <v>693</v>
      </c>
      <c r="AI516" s="566"/>
      <c r="AJ516" s="566"/>
      <c r="AK516" s="566"/>
      <c r="AL516" s="566"/>
      <c r="AM516" s="566"/>
      <c r="AN516" s="566" t="s">
        <v>693</v>
      </c>
      <c r="AO516" s="566"/>
      <c r="AP516" s="566"/>
      <c r="AQ516" s="566"/>
      <c r="AR516" s="566"/>
      <c r="AS516" s="566"/>
      <c r="AT516" s="567" t="s">
        <v>693</v>
      </c>
      <c r="AU516" s="567"/>
      <c r="AV516" s="567"/>
      <c r="AW516" s="567"/>
    </row>
    <row r="517" spans="2:49" ht="13.5" thickBot="1">
      <c r="B517" s="690" t="s">
        <v>332</v>
      </c>
      <c r="C517" s="690"/>
      <c r="D517" s="690"/>
      <c r="E517" s="690"/>
      <c r="F517" s="690"/>
      <c r="G517" s="690"/>
      <c r="H517" s="690"/>
      <c r="I517" s="690"/>
      <c r="J517" s="690"/>
      <c r="K517" s="690"/>
      <c r="L517" s="690"/>
      <c r="M517" s="690"/>
      <c r="N517" s="690"/>
      <c r="O517" s="690"/>
      <c r="P517" s="690"/>
      <c r="Q517" s="690"/>
      <c r="R517" s="690"/>
      <c r="S517" s="690"/>
      <c r="T517" s="690"/>
      <c r="U517" s="690"/>
      <c r="V517" s="690"/>
      <c r="W517" s="690"/>
      <c r="X517" s="690"/>
      <c r="Y517" s="303">
        <v>565</v>
      </c>
      <c r="Z517" s="306"/>
      <c r="AA517" s="307"/>
      <c r="AB517" s="575" t="s">
        <v>693</v>
      </c>
      <c r="AC517" s="575"/>
      <c r="AD517" s="575"/>
      <c r="AE517" s="575"/>
      <c r="AF517" s="575"/>
      <c r="AG517" s="575"/>
      <c r="AH517" s="575" t="s">
        <v>693</v>
      </c>
      <c r="AI517" s="575"/>
      <c r="AJ517" s="575"/>
      <c r="AK517" s="575"/>
      <c r="AL517" s="575"/>
      <c r="AM517" s="575"/>
      <c r="AN517" s="575" t="s">
        <v>693</v>
      </c>
      <c r="AO517" s="575"/>
      <c r="AP517" s="575"/>
      <c r="AQ517" s="575"/>
      <c r="AR517" s="575"/>
      <c r="AS517" s="575"/>
      <c r="AT517" s="576" t="s">
        <v>693</v>
      </c>
      <c r="AU517" s="576"/>
      <c r="AV517" s="576"/>
      <c r="AW517" s="576"/>
    </row>
    <row r="518" spans="2:49" ht="12.75">
      <c r="B518" s="335" t="s">
        <v>209</v>
      </c>
      <c r="C518" s="336"/>
      <c r="D518" s="336"/>
      <c r="E518" s="336"/>
      <c r="F518" s="336"/>
      <c r="G518" s="336"/>
      <c r="H518" s="336"/>
      <c r="I518" s="336"/>
      <c r="J518" s="336"/>
      <c r="K518" s="336"/>
      <c r="L518" s="336"/>
      <c r="M518" s="336"/>
      <c r="N518" s="336"/>
      <c r="O518" s="336"/>
      <c r="P518" s="336"/>
      <c r="Q518" s="336"/>
      <c r="R518" s="336"/>
      <c r="S518" s="336"/>
      <c r="T518" s="336"/>
      <c r="U518" s="336"/>
      <c r="V518" s="336"/>
      <c r="W518" s="336"/>
      <c r="X518" s="337"/>
      <c r="Y518" s="315">
        <v>570</v>
      </c>
      <c r="Z518" s="224"/>
      <c r="AA518" s="225"/>
      <c r="AB518" s="578" t="s">
        <v>693</v>
      </c>
      <c r="AC518" s="578"/>
      <c r="AD518" s="578"/>
      <c r="AE518" s="578"/>
      <c r="AF518" s="578"/>
      <c r="AG518" s="578"/>
      <c r="AH518" s="578" t="s">
        <v>693</v>
      </c>
      <c r="AI518" s="578"/>
      <c r="AJ518" s="578"/>
      <c r="AK518" s="578"/>
      <c r="AL518" s="578"/>
      <c r="AM518" s="578"/>
      <c r="AN518" s="578" t="s">
        <v>693</v>
      </c>
      <c r="AO518" s="578"/>
      <c r="AP518" s="578"/>
      <c r="AQ518" s="578"/>
      <c r="AR518" s="578"/>
      <c r="AS518" s="578"/>
      <c r="AT518" s="580" t="s">
        <v>693</v>
      </c>
      <c r="AU518" s="580"/>
      <c r="AV518" s="580"/>
      <c r="AW518" s="580"/>
    </row>
    <row r="519" spans="2:49" ht="12.75">
      <c r="B519" s="688" t="s">
        <v>399</v>
      </c>
      <c r="C519" s="688"/>
      <c r="D519" s="688"/>
      <c r="E519" s="688"/>
      <c r="F519" s="688"/>
      <c r="G519" s="688"/>
      <c r="H519" s="688"/>
      <c r="I519" s="688"/>
      <c r="J519" s="688"/>
      <c r="K519" s="688"/>
      <c r="L519" s="688"/>
      <c r="M519" s="688"/>
      <c r="N519" s="688"/>
      <c r="O519" s="688"/>
      <c r="P519" s="688"/>
      <c r="Q519" s="688"/>
      <c r="R519" s="688"/>
      <c r="S519" s="688"/>
      <c r="T519" s="688"/>
      <c r="U519" s="688"/>
      <c r="V519" s="688"/>
      <c r="W519" s="688"/>
      <c r="X519" s="688"/>
      <c r="Y519" s="332"/>
      <c r="Z519" s="158"/>
      <c r="AA519" s="333"/>
      <c r="AB519" s="158"/>
      <c r="AC519" s="158"/>
      <c r="AD519" s="158"/>
      <c r="AE519" s="158"/>
      <c r="AF519" s="158"/>
      <c r="AG519" s="333"/>
      <c r="AH519" s="158"/>
      <c r="AI519" s="158"/>
      <c r="AJ519" s="158"/>
      <c r="AK519" s="158"/>
      <c r="AL519" s="158"/>
      <c r="AM519" s="333"/>
      <c r="AN519" s="158"/>
      <c r="AO519" s="158"/>
      <c r="AP519" s="158"/>
      <c r="AQ519" s="158"/>
      <c r="AR519" s="158"/>
      <c r="AS519" s="333"/>
      <c r="AT519" s="158"/>
      <c r="AU519" s="158"/>
      <c r="AV519" s="158"/>
      <c r="AW519" s="158"/>
    </row>
    <row r="520" spans="2:49" ht="12.75">
      <c r="B520" s="689" t="s">
        <v>400</v>
      </c>
      <c r="C520" s="689"/>
      <c r="D520" s="689"/>
      <c r="E520" s="689"/>
      <c r="F520" s="689"/>
      <c r="G520" s="689"/>
      <c r="H520" s="689"/>
      <c r="I520" s="689"/>
      <c r="J520" s="689"/>
      <c r="K520" s="689"/>
      <c r="L520" s="689"/>
      <c r="M520" s="689"/>
      <c r="N520" s="689"/>
      <c r="O520" s="689"/>
      <c r="P520" s="689"/>
      <c r="Q520" s="689"/>
      <c r="R520" s="689"/>
      <c r="S520" s="689"/>
      <c r="T520" s="689"/>
      <c r="U520" s="689"/>
      <c r="V520" s="689"/>
      <c r="W520" s="689"/>
      <c r="X520" s="689"/>
      <c r="Y520" s="177">
        <v>580</v>
      </c>
      <c r="Z520" s="209"/>
      <c r="AA520" s="210"/>
      <c r="AB520" s="566" t="s">
        <v>693</v>
      </c>
      <c r="AC520" s="566"/>
      <c r="AD520" s="566"/>
      <c r="AE520" s="566"/>
      <c r="AF520" s="566"/>
      <c r="AG520" s="566"/>
      <c r="AH520" s="566" t="s">
        <v>693</v>
      </c>
      <c r="AI520" s="566"/>
      <c r="AJ520" s="566"/>
      <c r="AK520" s="566"/>
      <c r="AL520" s="566"/>
      <c r="AM520" s="566"/>
      <c r="AN520" s="566" t="s">
        <v>693</v>
      </c>
      <c r="AO520" s="566"/>
      <c r="AP520" s="566"/>
      <c r="AQ520" s="566"/>
      <c r="AR520" s="566"/>
      <c r="AS520" s="566"/>
      <c r="AT520" s="567" t="s">
        <v>693</v>
      </c>
      <c r="AU520" s="567"/>
      <c r="AV520" s="567"/>
      <c r="AW520" s="567"/>
    </row>
    <row r="521" spans="2:49" ht="13.5" thickBot="1">
      <c r="B521" s="689" t="s">
        <v>401</v>
      </c>
      <c r="C521" s="689"/>
      <c r="D521" s="689"/>
      <c r="E521" s="689"/>
      <c r="F521" s="689"/>
      <c r="G521" s="689"/>
      <c r="H521" s="689"/>
      <c r="I521" s="689"/>
      <c r="J521" s="689"/>
      <c r="K521" s="689"/>
      <c r="L521" s="689"/>
      <c r="M521" s="689"/>
      <c r="N521" s="689"/>
      <c r="O521" s="689"/>
      <c r="P521" s="689"/>
      <c r="Q521" s="689"/>
      <c r="R521" s="689"/>
      <c r="S521" s="689"/>
      <c r="T521" s="689"/>
      <c r="U521" s="689"/>
      <c r="V521" s="689"/>
      <c r="W521" s="689"/>
      <c r="X521" s="689"/>
      <c r="Y521" s="303">
        <v>590</v>
      </c>
      <c r="Z521" s="306"/>
      <c r="AA521" s="307"/>
      <c r="AB521" s="575" t="s">
        <v>693</v>
      </c>
      <c r="AC521" s="575"/>
      <c r="AD521" s="575"/>
      <c r="AE521" s="575"/>
      <c r="AF521" s="575"/>
      <c r="AG521" s="575"/>
      <c r="AH521" s="575" t="s">
        <v>693</v>
      </c>
      <c r="AI521" s="575"/>
      <c r="AJ521" s="575"/>
      <c r="AK521" s="575"/>
      <c r="AL521" s="575"/>
      <c r="AM521" s="575"/>
      <c r="AN521" s="575" t="s">
        <v>693</v>
      </c>
      <c r="AO521" s="575"/>
      <c r="AP521" s="575"/>
      <c r="AQ521" s="575"/>
      <c r="AR521" s="575"/>
      <c r="AS521" s="575"/>
      <c r="AT521" s="576" t="s">
        <v>693</v>
      </c>
      <c r="AU521" s="576"/>
      <c r="AV521" s="576"/>
      <c r="AW521" s="576"/>
    </row>
    <row r="524" spans="1:36" ht="12.75">
      <c r="A524" s="637" t="s">
        <v>402</v>
      </c>
      <c r="B524" s="482"/>
      <c r="C524" s="482"/>
      <c r="D524" s="482"/>
      <c r="E524" s="482"/>
      <c r="F524" s="482"/>
      <c r="G524" s="482"/>
      <c r="H524" s="482"/>
      <c r="I524" s="482"/>
      <c r="J524" s="482"/>
      <c r="K524" s="482"/>
      <c r="L524" s="482"/>
      <c r="M524" s="482"/>
      <c r="N524" s="482"/>
      <c r="O524" s="482"/>
      <c r="P524" s="482"/>
      <c r="Q524" s="482"/>
      <c r="R524" s="482"/>
      <c r="S524" s="482"/>
      <c r="T524" s="482"/>
      <c r="U524" s="482"/>
      <c r="V524" s="482"/>
      <c r="W524" s="482"/>
      <c r="X524" s="482"/>
      <c r="Y524" s="482"/>
      <c r="Z524" s="482"/>
      <c r="AA524" s="482"/>
      <c r="AB524" s="482"/>
      <c r="AC524" s="482"/>
      <c r="AD524" s="482"/>
      <c r="AE524" s="482"/>
      <c r="AF524" s="482"/>
      <c r="AG524" s="482"/>
      <c r="AH524" s="482"/>
      <c r="AI524" s="482"/>
      <c r="AJ524" s="482"/>
    </row>
    <row r="525" spans="2:49" ht="12.75">
      <c r="B525" s="222" t="s">
        <v>149</v>
      </c>
      <c r="C525" s="144"/>
      <c r="D525" s="144"/>
      <c r="E525" s="144"/>
      <c r="F525" s="144"/>
      <c r="G525" s="144"/>
      <c r="H525" s="144"/>
      <c r="I525" s="144"/>
      <c r="J525" s="144"/>
      <c r="K525" s="144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3"/>
      <c r="AF525" s="639" t="s">
        <v>247</v>
      </c>
      <c r="AG525" s="639"/>
      <c r="AH525" s="639"/>
      <c r="AI525" s="639"/>
      <c r="AJ525" s="639"/>
      <c r="AK525" s="639"/>
      <c r="AL525" s="639"/>
      <c r="AM525" s="639"/>
      <c r="AN525" s="639"/>
      <c r="AO525" s="639"/>
      <c r="AP525" s="639" t="s">
        <v>403</v>
      </c>
      <c r="AQ525" s="639"/>
      <c r="AR525" s="639"/>
      <c r="AS525" s="639"/>
      <c r="AT525" s="639"/>
      <c r="AU525" s="639"/>
      <c r="AV525" s="639"/>
      <c r="AW525" s="639"/>
    </row>
    <row r="526" spans="2:49" ht="12.75">
      <c r="B526" s="222" t="s">
        <v>152</v>
      </c>
      <c r="C526" s="144"/>
      <c r="D526" s="144"/>
      <c r="E526" s="144"/>
      <c r="F526" s="144"/>
      <c r="G526" s="144"/>
      <c r="H526" s="144"/>
      <c r="I526" s="144"/>
      <c r="J526" s="144"/>
      <c r="K526" s="144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3"/>
      <c r="AC526" s="198" t="s">
        <v>153</v>
      </c>
      <c r="AD526" s="171"/>
      <c r="AE526" s="172"/>
      <c r="AF526" s="639"/>
      <c r="AG526" s="639"/>
      <c r="AH526" s="639"/>
      <c r="AI526" s="639"/>
      <c r="AJ526" s="639"/>
      <c r="AK526" s="639"/>
      <c r="AL526" s="639"/>
      <c r="AM526" s="639"/>
      <c r="AN526" s="639"/>
      <c r="AO526" s="639"/>
      <c r="AP526" s="639"/>
      <c r="AQ526" s="639"/>
      <c r="AR526" s="639"/>
      <c r="AS526" s="639"/>
      <c r="AT526" s="639"/>
      <c r="AU526" s="639"/>
      <c r="AV526" s="639"/>
      <c r="AW526" s="639"/>
    </row>
    <row r="527" spans="2:49" ht="13.5" thickBot="1">
      <c r="B527" s="277">
        <v>1</v>
      </c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  <c r="AA527" s="278"/>
      <c r="AB527" s="279"/>
      <c r="AC527" s="146">
        <v>2</v>
      </c>
      <c r="AD527" s="147"/>
      <c r="AE527" s="148"/>
      <c r="AF527" s="277">
        <v>3</v>
      </c>
      <c r="AG527" s="278"/>
      <c r="AH527" s="278"/>
      <c r="AI527" s="278"/>
      <c r="AJ527" s="278"/>
      <c r="AK527" s="278"/>
      <c r="AL527" s="278"/>
      <c r="AM527" s="278"/>
      <c r="AN527" s="278"/>
      <c r="AO527" s="279"/>
      <c r="AP527" s="277">
        <v>4</v>
      </c>
      <c r="AQ527" s="278"/>
      <c r="AR527" s="278"/>
      <c r="AS527" s="278"/>
      <c r="AT527" s="278"/>
      <c r="AU527" s="278"/>
      <c r="AV527" s="278"/>
      <c r="AW527" s="278"/>
    </row>
    <row r="528" spans="2:49" ht="12.75">
      <c r="B528" s="338" t="s">
        <v>404</v>
      </c>
      <c r="AC528" s="247"/>
      <c r="AD528" s="193"/>
      <c r="AE528" s="339"/>
      <c r="AF528" s="251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251"/>
      <c r="AQ528" s="193"/>
      <c r="AR528" s="193"/>
      <c r="AS528" s="193"/>
      <c r="AT528" s="193"/>
      <c r="AU528" s="193"/>
      <c r="AV528" s="193"/>
      <c r="AW528" s="193"/>
    </row>
    <row r="529" spans="2:49" ht="12.75">
      <c r="B529" s="691" t="s">
        <v>405</v>
      </c>
      <c r="C529" s="692"/>
      <c r="D529" s="692"/>
      <c r="E529" s="692"/>
      <c r="F529" s="692"/>
      <c r="G529" s="692"/>
      <c r="H529" s="692"/>
      <c r="I529" s="692"/>
      <c r="J529" s="692"/>
      <c r="K529" s="692"/>
      <c r="L529" s="692"/>
      <c r="M529" s="692"/>
      <c r="N529" s="692"/>
      <c r="O529" s="692"/>
      <c r="P529" s="692"/>
      <c r="Q529" s="692"/>
      <c r="R529" s="692"/>
      <c r="S529" s="692"/>
      <c r="T529" s="692"/>
      <c r="U529" s="692"/>
      <c r="V529" s="692"/>
      <c r="W529" s="692"/>
      <c r="X529" s="692"/>
      <c r="Y529" s="692"/>
      <c r="Z529" s="692"/>
      <c r="AA529" s="692"/>
      <c r="AB529" s="693"/>
      <c r="AC529" s="215">
        <v>610</v>
      </c>
      <c r="AD529" s="209"/>
      <c r="AE529" s="340"/>
      <c r="AF529" s="534">
        <v>25067068.82</v>
      </c>
      <c r="AG529" s="534"/>
      <c r="AH529" s="534"/>
      <c r="AI529" s="534"/>
      <c r="AJ529" s="534"/>
      <c r="AK529" s="534"/>
      <c r="AL529" s="534"/>
      <c r="AM529" s="534"/>
      <c r="AN529" s="534"/>
      <c r="AO529" s="534"/>
      <c r="AP529" s="535">
        <v>20753582.34</v>
      </c>
      <c r="AQ529" s="535"/>
      <c r="AR529" s="535"/>
      <c r="AS529" s="535"/>
      <c r="AT529" s="535"/>
      <c r="AU529" s="535"/>
      <c r="AV529" s="535"/>
      <c r="AW529" s="535"/>
    </row>
    <row r="530" spans="2:42" ht="12.75">
      <c r="B530" s="258"/>
      <c r="D530" s="136" t="s">
        <v>75</v>
      </c>
      <c r="AC530" s="240"/>
      <c r="AF530" s="258"/>
      <c r="AP530" s="258"/>
    </row>
    <row r="531" spans="2:49" ht="12.75">
      <c r="B531" s="252"/>
      <c r="C531" s="652" t="s">
        <v>406</v>
      </c>
      <c r="D531" s="652"/>
      <c r="E531" s="652"/>
      <c r="F531" s="652"/>
      <c r="G531" s="652"/>
      <c r="H531" s="652"/>
      <c r="I531" s="652"/>
      <c r="J531" s="652"/>
      <c r="K531" s="652"/>
      <c r="L531" s="652"/>
      <c r="M531" s="652"/>
      <c r="N531" s="652"/>
      <c r="O531" s="652"/>
      <c r="P531" s="652"/>
      <c r="Q531" s="652"/>
      <c r="R531" s="652"/>
      <c r="S531" s="652"/>
      <c r="T531" s="652"/>
      <c r="U531" s="652"/>
      <c r="V531" s="652"/>
      <c r="W531" s="652"/>
      <c r="X531" s="652"/>
      <c r="Y531" s="652"/>
      <c r="Z531" s="652"/>
      <c r="AA531" s="652"/>
      <c r="AB531" s="652"/>
      <c r="AC531" s="215">
        <v>611</v>
      </c>
      <c r="AD531" s="209"/>
      <c r="AE531" s="340"/>
      <c r="AF531" s="534">
        <v>21690781.06</v>
      </c>
      <c r="AG531" s="534"/>
      <c r="AH531" s="534"/>
      <c r="AI531" s="534"/>
      <c r="AJ531" s="534"/>
      <c r="AK531" s="534"/>
      <c r="AL531" s="534"/>
      <c r="AM531" s="534"/>
      <c r="AN531" s="534"/>
      <c r="AO531" s="534"/>
      <c r="AP531" s="535">
        <v>18281625.9</v>
      </c>
      <c r="AQ531" s="535"/>
      <c r="AR531" s="535"/>
      <c r="AS531" s="535"/>
      <c r="AT531" s="535"/>
      <c r="AU531" s="535"/>
      <c r="AV531" s="535"/>
      <c r="AW531" s="535"/>
    </row>
    <row r="532" spans="2:49" ht="12.75">
      <c r="B532" s="252"/>
      <c r="C532" s="652" t="s">
        <v>407</v>
      </c>
      <c r="D532" s="652"/>
      <c r="E532" s="652"/>
      <c r="F532" s="652"/>
      <c r="G532" s="652"/>
      <c r="H532" s="652"/>
      <c r="I532" s="652"/>
      <c r="J532" s="652"/>
      <c r="K532" s="652"/>
      <c r="L532" s="652"/>
      <c r="M532" s="652"/>
      <c r="N532" s="652"/>
      <c r="O532" s="652"/>
      <c r="P532" s="652"/>
      <c r="Q532" s="652"/>
      <c r="R532" s="652"/>
      <c r="S532" s="652"/>
      <c r="T532" s="652"/>
      <c r="U532" s="652"/>
      <c r="V532" s="652"/>
      <c r="W532" s="652"/>
      <c r="X532" s="652"/>
      <c r="Y532" s="652"/>
      <c r="Z532" s="652"/>
      <c r="AA532" s="652"/>
      <c r="AB532" s="652"/>
      <c r="AC532" s="215">
        <v>612</v>
      </c>
      <c r="AD532" s="209"/>
      <c r="AE532" s="340"/>
      <c r="AF532" s="654">
        <v>609106.51</v>
      </c>
      <c r="AG532" s="654"/>
      <c r="AH532" s="654"/>
      <c r="AI532" s="654"/>
      <c r="AJ532" s="654"/>
      <c r="AK532" s="654"/>
      <c r="AL532" s="654"/>
      <c r="AM532" s="654"/>
      <c r="AN532" s="654"/>
      <c r="AO532" s="654"/>
      <c r="AP532" s="535">
        <v>2293556.44</v>
      </c>
      <c r="AQ532" s="535"/>
      <c r="AR532" s="535"/>
      <c r="AS532" s="535"/>
      <c r="AT532" s="535"/>
      <c r="AU532" s="535"/>
      <c r="AV532" s="535"/>
      <c r="AW532" s="535"/>
    </row>
    <row r="533" spans="2:49" ht="12.75">
      <c r="B533" s="252"/>
      <c r="C533" s="652" t="s">
        <v>408</v>
      </c>
      <c r="D533" s="652"/>
      <c r="E533" s="652"/>
      <c r="F533" s="652"/>
      <c r="G533" s="652"/>
      <c r="H533" s="652"/>
      <c r="I533" s="652"/>
      <c r="J533" s="652"/>
      <c r="K533" s="652"/>
      <c r="L533" s="652"/>
      <c r="M533" s="652"/>
      <c r="N533" s="652"/>
      <c r="O533" s="652"/>
      <c r="P533" s="652"/>
      <c r="Q533" s="652"/>
      <c r="R533" s="652"/>
      <c r="S533" s="652"/>
      <c r="T533" s="652"/>
      <c r="U533" s="652"/>
      <c r="V533" s="652"/>
      <c r="W533" s="652"/>
      <c r="X533" s="652"/>
      <c r="Y533" s="652"/>
      <c r="Z533" s="652"/>
      <c r="AA533" s="652"/>
      <c r="AB533" s="652"/>
      <c r="AC533" s="215">
        <v>613</v>
      </c>
      <c r="AD533" s="209"/>
      <c r="AE533" s="340"/>
      <c r="AF533" s="534">
        <v>2767181.25</v>
      </c>
      <c r="AG533" s="534"/>
      <c r="AH533" s="534"/>
      <c r="AI533" s="534"/>
      <c r="AJ533" s="534"/>
      <c r="AK533" s="534"/>
      <c r="AL533" s="534"/>
      <c r="AM533" s="534"/>
      <c r="AN533" s="534"/>
      <c r="AO533" s="534"/>
      <c r="AP533" s="549">
        <v>178400</v>
      </c>
      <c r="AQ533" s="549"/>
      <c r="AR533" s="549"/>
      <c r="AS533" s="549"/>
      <c r="AT533" s="549"/>
      <c r="AU533" s="549"/>
      <c r="AV533" s="549"/>
      <c r="AW533" s="549"/>
    </row>
    <row r="534" spans="2:49" ht="12.75">
      <c r="B534" s="694" t="s">
        <v>409</v>
      </c>
      <c r="C534" s="695"/>
      <c r="D534" s="695"/>
      <c r="E534" s="695"/>
      <c r="F534" s="695"/>
      <c r="G534" s="695"/>
      <c r="H534" s="695"/>
      <c r="I534" s="695"/>
      <c r="J534" s="695"/>
      <c r="K534" s="695"/>
      <c r="L534" s="695"/>
      <c r="M534" s="695"/>
      <c r="N534" s="695"/>
      <c r="O534" s="695"/>
      <c r="P534" s="695"/>
      <c r="Q534" s="695"/>
      <c r="R534" s="695"/>
      <c r="S534" s="695"/>
      <c r="T534" s="695"/>
      <c r="U534" s="695"/>
      <c r="V534" s="695"/>
      <c r="W534" s="695"/>
      <c r="X534" s="695"/>
      <c r="Y534" s="695"/>
      <c r="Z534" s="695"/>
      <c r="AA534" s="695"/>
      <c r="AB534" s="696"/>
      <c r="AC534" s="215">
        <v>620</v>
      </c>
      <c r="AD534" s="209"/>
      <c r="AE534" s="340"/>
      <c r="AF534" s="518" t="s">
        <v>693</v>
      </c>
      <c r="AG534" s="518"/>
      <c r="AH534" s="518"/>
      <c r="AI534" s="518"/>
      <c r="AJ534" s="518"/>
      <c r="AK534" s="518"/>
      <c r="AL534" s="518"/>
      <c r="AM534" s="518"/>
      <c r="AN534" s="518"/>
      <c r="AO534" s="518"/>
      <c r="AP534" s="519" t="s">
        <v>693</v>
      </c>
      <c r="AQ534" s="519"/>
      <c r="AR534" s="519"/>
      <c r="AS534" s="519"/>
      <c r="AT534" s="519"/>
      <c r="AU534" s="519"/>
      <c r="AV534" s="519"/>
      <c r="AW534" s="519"/>
    </row>
    <row r="535" spans="2:42" ht="12.75">
      <c r="B535" s="258"/>
      <c r="D535" s="136" t="s">
        <v>75</v>
      </c>
      <c r="AC535" s="240"/>
      <c r="AF535" s="258"/>
      <c r="AP535" s="258"/>
    </row>
    <row r="536" spans="2:49" ht="12.75">
      <c r="B536" s="252"/>
      <c r="C536" s="652" t="s">
        <v>406</v>
      </c>
      <c r="D536" s="652"/>
      <c r="E536" s="652"/>
      <c r="F536" s="652"/>
      <c r="G536" s="652"/>
      <c r="H536" s="652"/>
      <c r="I536" s="652"/>
      <c r="J536" s="652"/>
      <c r="K536" s="652"/>
      <c r="L536" s="652"/>
      <c r="M536" s="652"/>
      <c r="N536" s="652"/>
      <c r="O536" s="652"/>
      <c r="P536" s="652"/>
      <c r="Q536" s="652"/>
      <c r="R536" s="652"/>
      <c r="S536" s="652"/>
      <c r="T536" s="652"/>
      <c r="U536" s="652"/>
      <c r="V536" s="652"/>
      <c r="W536" s="652"/>
      <c r="X536" s="652"/>
      <c r="Y536" s="652"/>
      <c r="Z536" s="652"/>
      <c r="AA536" s="652"/>
      <c r="AB536" s="652"/>
      <c r="AC536" s="215">
        <v>621</v>
      </c>
      <c r="AD536" s="209"/>
      <c r="AE536" s="340"/>
      <c r="AF536" s="518" t="s">
        <v>693</v>
      </c>
      <c r="AG536" s="518"/>
      <c r="AH536" s="518"/>
      <c r="AI536" s="518"/>
      <c r="AJ536" s="518"/>
      <c r="AK536" s="518"/>
      <c r="AL536" s="518"/>
      <c r="AM536" s="518"/>
      <c r="AN536" s="518"/>
      <c r="AO536" s="518"/>
      <c r="AP536" s="519" t="s">
        <v>693</v>
      </c>
      <c r="AQ536" s="519"/>
      <c r="AR536" s="519"/>
      <c r="AS536" s="519"/>
      <c r="AT536" s="519"/>
      <c r="AU536" s="519"/>
      <c r="AV536" s="519"/>
      <c r="AW536" s="519"/>
    </row>
    <row r="537" spans="2:49" ht="12.75">
      <c r="B537" s="252"/>
      <c r="C537" s="652" t="s">
        <v>407</v>
      </c>
      <c r="D537" s="652"/>
      <c r="E537" s="652"/>
      <c r="F537" s="652"/>
      <c r="G537" s="652"/>
      <c r="H537" s="652"/>
      <c r="I537" s="652"/>
      <c r="J537" s="652"/>
      <c r="K537" s="652"/>
      <c r="L537" s="652"/>
      <c r="M537" s="652"/>
      <c r="N537" s="652"/>
      <c r="O537" s="652"/>
      <c r="P537" s="652"/>
      <c r="Q537" s="652"/>
      <c r="R537" s="652"/>
      <c r="S537" s="652"/>
      <c r="T537" s="652"/>
      <c r="U537" s="652"/>
      <c r="V537" s="652"/>
      <c r="W537" s="652"/>
      <c r="X537" s="652"/>
      <c r="Y537" s="652"/>
      <c r="Z537" s="652"/>
      <c r="AA537" s="652"/>
      <c r="AB537" s="652"/>
      <c r="AC537" s="215">
        <v>622</v>
      </c>
      <c r="AD537" s="209"/>
      <c r="AE537" s="340"/>
      <c r="AF537" s="518" t="s">
        <v>693</v>
      </c>
      <c r="AG537" s="518"/>
      <c r="AH537" s="518"/>
      <c r="AI537" s="518"/>
      <c r="AJ537" s="518"/>
      <c r="AK537" s="518"/>
      <c r="AL537" s="518"/>
      <c r="AM537" s="518"/>
      <c r="AN537" s="518"/>
      <c r="AO537" s="518"/>
      <c r="AP537" s="519" t="s">
        <v>693</v>
      </c>
      <c r="AQ537" s="519"/>
      <c r="AR537" s="519"/>
      <c r="AS537" s="519"/>
      <c r="AT537" s="519"/>
      <c r="AU537" s="519"/>
      <c r="AV537" s="519"/>
      <c r="AW537" s="519"/>
    </row>
    <row r="538" spans="2:49" ht="13.5" thickBot="1">
      <c r="B538" s="252"/>
      <c r="C538" s="652" t="s">
        <v>408</v>
      </c>
      <c r="D538" s="652"/>
      <c r="E538" s="652"/>
      <c r="F538" s="652"/>
      <c r="G538" s="652"/>
      <c r="H538" s="652"/>
      <c r="I538" s="652"/>
      <c r="J538" s="652"/>
      <c r="K538" s="652"/>
      <c r="L538" s="652"/>
      <c r="M538" s="652"/>
      <c r="N538" s="652"/>
      <c r="O538" s="652"/>
      <c r="P538" s="652"/>
      <c r="Q538" s="652"/>
      <c r="R538" s="652"/>
      <c r="S538" s="652"/>
      <c r="T538" s="652"/>
      <c r="U538" s="652"/>
      <c r="V538" s="652"/>
      <c r="W538" s="652"/>
      <c r="X538" s="652"/>
      <c r="Y538" s="652"/>
      <c r="Z538" s="652"/>
      <c r="AA538" s="652"/>
      <c r="AB538" s="652"/>
      <c r="AC538" s="305">
        <v>623</v>
      </c>
      <c r="AD538" s="306"/>
      <c r="AE538" s="341"/>
      <c r="AF538" s="647" t="s">
        <v>693</v>
      </c>
      <c r="AG538" s="647"/>
      <c r="AH538" s="647"/>
      <c r="AI538" s="647"/>
      <c r="AJ538" s="647"/>
      <c r="AK538" s="647"/>
      <c r="AL538" s="647"/>
      <c r="AM538" s="647"/>
      <c r="AN538" s="647"/>
      <c r="AO538" s="647"/>
      <c r="AP538" s="664" t="s">
        <v>693</v>
      </c>
      <c r="AQ538" s="664"/>
      <c r="AR538" s="664"/>
      <c r="AS538" s="664"/>
      <c r="AT538" s="664"/>
      <c r="AU538" s="664"/>
      <c r="AV538" s="664"/>
      <c r="AW538" s="664"/>
    </row>
    <row r="539" spans="2:49" ht="13.5" thickBot="1">
      <c r="B539" s="342" t="s">
        <v>209</v>
      </c>
      <c r="C539" s="343"/>
      <c r="D539" s="343"/>
      <c r="E539" s="343"/>
      <c r="F539" s="343"/>
      <c r="G539" s="343"/>
      <c r="H539" s="343"/>
      <c r="I539" s="343"/>
      <c r="J539" s="343"/>
      <c r="K539" s="343"/>
      <c r="L539" s="343"/>
      <c r="M539" s="343"/>
      <c r="N539" s="343"/>
      <c r="O539" s="343"/>
      <c r="P539" s="343"/>
      <c r="Q539" s="343"/>
      <c r="R539" s="343"/>
      <c r="S539" s="343"/>
      <c r="T539" s="343"/>
      <c r="U539" s="343"/>
      <c r="V539" s="343"/>
      <c r="W539" s="343"/>
      <c r="X539" s="343"/>
      <c r="Y539" s="343"/>
      <c r="Z539" s="343"/>
      <c r="AA539" s="343"/>
      <c r="AB539" s="344"/>
      <c r="AC539" s="345">
        <v>630</v>
      </c>
      <c r="AD539" s="309"/>
      <c r="AE539" s="346"/>
      <c r="AF539" s="697">
        <v>25067068.82</v>
      </c>
      <c r="AG539" s="697"/>
      <c r="AH539" s="697"/>
      <c r="AI539" s="697"/>
      <c r="AJ539" s="697"/>
      <c r="AK539" s="697"/>
      <c r="AL539" s="697"/>
      <c r="AM539" s="697"/>
      <c r="AN539" s="697"/>
      <c r="AO539" s="697"/>
      <c r="AP539" s="698">
        <v>20753582.34</v>
      </c>
      <c r="AQ539" s="698"/>
      <c r="AR539" s="698"/>
      <c r="AS539" s="698"/>
      <c r="AT539" s="698"/>
      <c r="AU539" s="698"/>
      <c r="AV539" s="698"/>
      <c r="AW539" s="698"/>
    </row>
    <row r="540" spans="2:49" ht="12.75">
      <c r="B540" s="338" t="s">
        <v>410</v>
      </c>
      <c r="AC540" s="247"/>
      <c r="AD540" s="193"/>
      <c r="AE540" s="339"/>
      <c r="AF540" s="251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251"/>
      <c r="AQ540" s="193"/>
      <c r="AR540" s="193"/>
      <c r="AS540" s="193"/>
      <c r="AT540" s="193"/>
      <c r="AU540" s="193"/>
      <c r="AV540" s="193"/>
      <c r="AW540" s="193"/>
    </row>
    <row r="541" spans="2:49" ht="12.75">
      <c r="B541" s="691" t="s">
        <v>405</v>
      </c>
      <c r="C541" s="692"/>
      <c r="D541" s="692"/>
      <c r="E541" s="692"/>
      <c r="F541" s="692"/>
      <c r="G541" s="692"/>
      <c r="H541" s="692"/>
      <c r="I541" s="692"/>
      <c r="J541" s="692"/>
      <c r="K541" s="692"/>
      <c r="L541" s="692"/>
      <c r="M541" s="692"/>
      <c r="N541" s="692"/>
      <c r="O541" s="692"/>
      <c r="P541" s="692"/>
      <c r="Q541" s="692"/>
      <c r="R541" s="692"/>
      <c r="S541" s="692"/>
      <c r="T541" s="692"/>
      <c r="U541" s="692"/>
      <c r="V541" s="692"/>
      <c r="W541" s="692"/>
      <c r="X541" s="692"/>
      <c r="Y541" s="692"/>
      <c r="Z541" s="692"/>
      <c r="AA541" s="692"/>
      <c r="AB541" s="693"/>
      <c r="AC541" s="215">
        <v>640</v>
      </c>
      <c r="AD541" s="209"/>
      <c r="AE541" s="340"/>
      <c r="AF541" s="534">
        <v>25033097.48</v>
      </c>
      <c r="AG541" s="534"/>
      <c r="AH541" s="534"/>
      <c r="AI541" s="534"/>
      <c r="AJ541" s="534"/>
      <c r="AK541" s="534"/>
      <c r="AL541" s="534"/>
      <c r="AM541" s="534"/>
      <c r="AN541" s="534"/>
      <c r="AO541" s="534"/>
      <c r="AP541" s="535">
        <v>12292831.36</v>
      </c>
      <c r="AQ541" s="535"/>
      <c r="AR541" s="535"/>
      <c r="AS541" s="535"/>
      <c r="AT541" s="535"/>
      <c r="AU541" s="535"/>
      <c r="AV541" s="535"/>
      <c r="AW541" s="535"/>
    </row>
    <row r="542" spans="2:42" ht="12.75">
      <c r="B542" s="258"/>
      <c r="D542" s="136" t="s">
        <v>75</v>
      </c>
      <c r="AC542" s="240"/>
      <c r="AF542" s="258"/>
      <c r="AP542" s="258"/>
    </row>
    <row r="543" spans="2:49" ht="12.75">
      <c r="B543" s="252"/>
      <c r="C543" s="652" t="s">
        <v>411</v>
      </c>
      <c r="D543" s="652"/>
      <c r="E543" s="652"/>
      <c r="F543" s="652"/>
      <c r="G543" s="652"/>
      <c r="H543" s="652"/>
      <c r="I543" s="652"/>
      <c r="J543" s="652"/>
      <c r="K543" s="652"/>
      <c r="L543" s="652"/>
      <c r="M543" s="652"/>
      <c r="N543" s="652"/>
      <c r="O543" s="652"/>
      <c r="P543" s="652"/>
      <c r="Q543" s="652"/>
      <c r="R543" s="652"/>
      <c r="S543" s="652"/>
      <c r="T543" s="652"/>
      <c r="U543" s="652"/>
      <c r="V543" s="652"/>
      <c r="W543" s="652"/>
      <c r="X543" s="652"/>
      <c r="Y543" s="652"/>
      <c r="Z543" s="652"/>
      <c r="AA543" s="652"/>
      <c r="AB543" s="652"/>
      <c r="AC543" s="215">
        <v>641</v>
      </c>
      <c r="AD543" s="209"/>
      <c r="AE543" s="340"/>
      <c r="AF543" s="534">
        <v>14755000</v>
      </c>
      <c r="AG543" s="534"/>
      <c r="AH543" s="534"/>
      <c r="AI543" s="534"/>
      <c r="AJ543" s="534"/>
      <c r="AK543" s="534"/>
      <c r="AL543" s="534"/>
      <c r="AM543" s="534"/>
      <c r="AN543" s="534"/>
      <c r="AO543" s="534"/>
      <c r="AP543" s="535">
        <v>3666000</v>
      </c>
      <c r="AQ543" s="535"/>
      <c r="AR543" s="535"/>
      <c r="AS543" s="535"/>
      <c r="AT543" s="535"/>
      <c r="AU543" s="535"/>
      <c r="AV543" s="535"/>
      <c r="AW543" s="535"/>
    </row>
    <row r="544" spans="2:49" ht="12.75">
      <c r="B544" s="252"/>
      <c r="C544" s="652" t="s">
        <v>412</v>
      </c>
      <c r="D544" s="652"/>
      <c r="E544" s="652"/>
      <c r="F544" s="652"/>
      <c r="G544" s="652"/>
      <c r="H544" s="652"/>
      <c r="I544" s="652"/>
      <c r="J544" s="652"/>
      <c r="K544" s="652"/>
      <c r="L544" s="652"/>
      <c r="M544" s="652"/>
      <c r="N544" s="652"/>
      <c r="O544" s="652"/>
      <c r="P544" s="652"/>
      <c r="Q544" s="652"/>
      <c r="R544" s="652"/>
      <c r="S544" s="652"/>
      <c r="T544" s="652"/>
      <c r="U544" s="652"/>
      <c r="V544" s="652"/>
      <c r="W544" s="652"/>
      <c r="X544" s="652"/>
      <c r="Y544" s="652"/>
      <c r="Z544" s="652"/>
      <c r="AA544" s="652"/>
      <c r="AB544" s="652"/>
      <c r="AC544" s="215">
        <v>642</v>
      </c>
      <c r="AD544" s="209"/>
      <c r="AE544" s="340"/>
      <c r="AF544" s="654">
        <v>53107.71</v>
      </c>
      <c r="AG544" s="654"/>
      <c r="AH544" s="654"/>
      <c r="AI544" s="654"/>
      <c r="AJ544" s="654"/>
      <c r="AK544" s="654"/>
      <c r="AL544" s="654"/>
      <c r="AM544" s="654"/>
      <c r="AN544" s="654"/>
      <c r="AO544" s="654"/>
      <c r="AP544" s="549">
        <v>38075.43</v>
      </c>
      <c r="AQ544" s="549"/>
      <c r="AR544" s="549"/>
      <c r="AS544" s="549"/>
      <c r="AT544" s="549"/>
      <c r="AU544" s="549"/>
      <c r="AV544" s="549"/>
      <c r="AW544" s="549"/>
    </row>
    <row r="545" spans="2:49" ht="12.75">
      <c r="B545" s="252"/>
      <c r="C545" s="652" t="s">
        <v>413</v>
      </c>
      <c r="D545" s="652"/>
      <c r="E545" s="652"/>
      <c r="F545" s="652"/>
      <c r="G545" s="652"/>
      <c r="H545" s="652"/>
      <c r="I545" s="652"/>
      <c r="J545" s="652"/>
      <c r="K545" s="652"/>
      <c r="L545" s="652"/>
      <c r="M545" s="652"/>
      <c r="N545" s="652"/>
      <c r="O545" s="652"/>
      <c r="P545" s="652"/>
      <c r="Q545" s="652"/>
      <c r="R545" s="652"/>
      <c r="S545" s="652"/>
      <c r="T545" s="652"/>
      <c r="U545" s="652"/>
      <c r="V545" s="652"/>
      <c r="W545" s="652"/>
      <c r="X545" s="652"/>
      <c r="Y545" s="652"/>
      <c r="Z545" s="652"/>
      <c r="AA545" s="652"/>
      <c r="AB545" s="652"/>
      <c r="AC545" s="215">
        <v>643</v>
      </c>
      <c r="AD545" s="209"/>
      <c r="AE545" s="340"/>
      <c r="AF545" s="534">
        <v>2382000</v>
      </c>
      <c r="AG545" s="534"/>
      <c r="AH545" s="534"/>
      <c r="AI545" s="534"/>
      <c r="AJ545" s="534"/>
      <c r="AK545" s="534"/>
      <c r="AL545" s="534"/>
      <c r="AM545" s="534"/>
      <c r="AN545" s="534"/>
      <c r="AO545" s="534"/>
      <c r="AP545" s="535">
        <v>3143581.29</v>
      </c>
      <c r="AQ545" s="535"/>
      <c r="AR545" s="535"/>
      <c r="AS545" s="535"/>
      <c r="AT545" s="535"/>
      <c r="AU545" s="535"/>
      <c r="AV545" s="535"/>
      <c r="AW545" s="535"/>
    </row>
    <row r="546" spans="2:49" ht="12.75">
      <c r="B546" s="252"/>
      <c r="C546" s="652" t="s">
        <v>414</v>
      </c>
      <c r="D546" s="652"/>
      <c r="E546" s="652"/>
      <c r="F546" s="652"/>
      <c r="G546" s="652"/>
      <c r="H546" s="652"/>
      <c r="I546" s="652"/>
      <c r="J546" s="652"/>
      <c r="K546" s="652"/>
      <c r="L546" s="652"/>
      <c r="M546" s="652"/>
      <c r="N546" s="652"/>
      <c r="O546" s="652"/>
      <c r="P546" s="652"/>
      <c r="Q546" s="652"/>
      <c r="R546" s="652"/>
      <c r="S546" s="652"/>
      <c r="T546" s="652"/>
      <c r="U546" s="652"/>
      <c r="V546" s="652"/>
      <c r="W546" s="652"/>
      <c r="X546" s="652"/>
      <c r="Y546" s="652"/>
      <c r="Z546" s="652"/>
      <c r="AA546" s="652"/>
      <c r="AB546" s="652"/>
      <c r="AC546" s="215">
        <v>644</v>
      </c>
      <c r="AD546" s="209"/>
      <c r="AE546" s="340"/>
      <c r="AF546" s="534">
        <v>2010769.77</v>
      </c>
      <c r="AG546" s="534"/>
      <c r="AH546" s="534"/>
      <c r="AI546" s="534"/>
      <c r="AJ546" s="534"/>
      <c r="AK546" s="534"/>
      <c r="AL546" s="534"/>
      <c r="AM546" s="534"/>
      <c r="AN546" s="534"/>
      <c r="AO546" s="534"/>
      <c r="AP546" s="549">
        <v>962954.64</v>
      </c>
      <c r="AQ546" s="549"/>
      <c r="AR546" s="549"/>
      <c r="AS546" s="549"/>
      <c r="AT546" s="549"/>
      <c r="AU546" s="549"/>
      <c r="AV546" s="549"/>
      <c r="AW546" s="549"/>
    </row>
    <row r="547" spans="2:49" ht="12.75">
      <c r="B547" s="252"/>
      <c r="C547" s="652" t="s">
        <v>415</v>
      </c>
      <c r="D547" s="652"/>
      <c r="E547" s="652"/>
      <c r="F547" s="652"/>
      <c r="G547" s="652"/>
      <c r="H547" s="652"/>
      <c r="I547" s="652"/>
      <c r="J547" s="652"/>
      <c r="K547" s="652"/>
      <c r="L547" s="652"/>
      <c r="M547" s="652"/>
      <c r="N547" s="652"/>
      <c r="O547" s="652"/>
      <c r="P547" s="652"/>
      <c r="Q547" s="652"/>
      <c r="R547" s="652"/>
      <c r="S547" s="652"/>
      <c r="T547" s="652"/>
      <c r="U547" s="652"/>
      <c r="V547" s="652"/>
      <c r="W547" s="652"/>
      <c r="X547" s="652"/>
      <c r="Y547" s="652"/>
      <c r="Z547" s="652"/>
      <c r="AA547" s="652"/>
      <c r="AB547" s="652"/>
      <c r="AC547" s="215">
        <v>645</v>
      </c>
      <c r="AD547" s="209"/>
      <c r="AE547" s="340"/>
      <c r="AF547" s="518" t="s">
        <v>693</v>
      </c>
      <c r="AG547" s="518"/>
      <c r="AH547" s="518"/>
      <c r="AI547" s="518"/>
      <c r="AJ547" s="518"/>
      <c r="AK547" s="518"/>
      <c r="AL547" s="518"/>
      <c r="AM547" s="518"/>
      <c r="AN547" s="518"/>
      <c r="AO547" s="518"/>
      <c r="AP547" s="519" t="s">
        <v>693</v>
      </c>
      <c r="AQ547" s="519"/>
      <c r="AR547" s="519"/>
      <c r="AS547" s="519"/>
      <c r="AT547" s="519"/>
      <c r="AU547" s="519"/>
      <c r="AV547" s="519"/>
      <c r="AW547" s="519"/>
    </row>
    <row r="548" spans="2:49" ht="12.75">
      <c r="B548" s="252"/>
      <c r="C548" s="652" t="s">
        <v>408</v>
      </c>
      <c r="D548" s="652"/>
      <c r="E548" s="652"/>
      <c r="F548" s="652"/>
      <c r="G548" s="652"/>
      <c r="H548" s="652"/>
      <c r="I548" s="652"/>
      <c r="J548" s="652"/>
      <c r="K548" s="652"/>
      <c r="L548" s="652"/>
      <c r="M548" s="652"/>
      <c r="N548" s="652"/>
      <c r="O548" s="652"/>
      <c r="P548" s="652"/>
      <c r="Q548" s="652"/>
      <c r="R548" s="652"/>
      <c r="S548" s="652"/>
      <c r="T548" s="652"/>
      <c r="U548" s="652"/>
      <c r="V548" s="652"/>
      <c r="W548" s="652"/>
      <c r="X548" s="652"/>
      <c r="Y548" s="652"/>
      <c r="Z548" s="652"/>
      <c r="AA548" s="652"/>
      <c r="AB548" s="652"/>
      <c r="AC548" s="215">
        <v>646</v>
      </c>
      <c r="AD548" s="209"/>
      <c r="AE548" s="340"/>
      <c r="AF548" s="534">
        <v>5832000</v>
      </c>
      <c r="AG548" s="534"/>
      <c r="AH548" s="534"/>
      <c r="AI548" s="534"/>
      <c r="AJ548" s="534"/>
      <c r="AK548" s="534"/>
      <c r="AL548" s="534"/>
      <c r="AM548" s="534"/>
      <c r="AN548" s="534"/>
      <c r="AO548" s="534"/>
      <c r="AP548" s="535">
        <v>4482000</v>
      </c>
      <c r="AQ548" s="535"/>
      <c r="AR548" s="535"/>
      <c r="AS548" s="535"/>
      <c r="AT548" s="535"/>
      <c r="AU548" s="535"/>
      <c r="AV548" s="535"/>
      <c r="AW548" s="535"/>
    </row>
    <row r="549" spans="2:49" ht="12.75">
      <c r="B549" s="694" t="s">
        <v>409</v>
      </c>
      <c r="C549" s="695"/>
      <c r="D549" s="695"/>
      <c r="E549" s="695"/>
      <c r="F549" s="695"/>
      <c r="G549" s="695"/>
      <c r="H549" s="695"/>
      <c r="I549" s="695"/>
      <c r="J549" s="695"/>
      <c r="K549" s="695"/>
      <c r="L549" s="695"/>
      <c r="M549" s="695"/>
      <c r="N549" s="695"/>
      <c r="O549" s="695"/>
      <c r="P549" s="695"/>
      <c r="Q549" s="695"/>
      <c r="R549" s="695"/>
      <c r="S549" s="695"/>
      <c r="T549" s="695"/>
      <c r="U549" s="695"/>
      <c r="V549" s="695"/>
      <c r="W549" s="695"/>
      <c r="X549" s="695"/>
      <c r="Y549" s="695"/>
      <c r="Z549" s="695"/>
      <c r="AA549" s="695"/>
      <c r="AB549" s="696"/>
      <c r="AC549" s="215">
        <v>650</v>
      </c>
      <c r="AD549" s="209"/>
      <c r="AE549" s="340"/>
      <c r="AF549" s="518" t="s">
        <v>693</v>
      </c>
      <c r="AG549" s="518"/>
      <c r="AH549" s="518"/>
      <c r="AI549" s="518"/>
      <c r="AJ549" s="518"/>
      <c r="AK549" s="518"/>
      <c r="AL549" s="518"/>
      <c r="AM549" s="518"/>
      <c r="AN549" s="518"/>
      <c r="AO549" s="518"/>
      <c r="AP549" s="519" t="s">
        <v>693</v>
      </c>
      <c r="AQ549" s="519"/>
      <c r="AR549" s="519"/>
      <c r="AS549" s="519"/>
      <c r="AT549" s="519"/>
      <c r="AU549" s="519"/>
      <c r="AV549" s="519"/>
      <c r="AW549" s="519"/>
    </row>
    <row r="550" spans="2:42" ht="12.75">
      <c r="B550" s="258"/>
      <c r="D550" s="136" t="s">
        <v>75</v>
      </c>
      <c r="AC550" s="240"/>
      <c r="AF550" s="258"/>
      <c r="AP550" s="258"/>
    </row>
    <row r="551" spans="2:49" ht="12.75">
      <c r="B551" s="252"/>
      <c r="C551" s="652" t="s">
        <v>414</v>
      </c>
      <c r="D551" s="652"/>
      <c r="E551" s="652"/>
      <c r="F551" s="652"/>
      <c r="G551" s="652"/>
      <c r="H551" s="652"/>
      <c r="I551" s="652"/>
      <c r="J551" s="652"/>
      <c r="K551" s="652"/>
      <c r="L551" s="652"/>
      <c r="M551" s="652"/>
      <c r="N551" s="652"/>
      <c r="O551" s="652"/>
      <c r="P551" s="652"/>
      <c r="Q551" s="652"/>
      <c r="R551" s="652"/>
      <c r="S551" s="652"/>
      <c r="T551" s="652"/>
      <c r="U551" s="652"/>
      <c r="V551" s="652"/>
      <c r="W551" s="652"/>
      <c r="X551" s="652"/>
      <c r="Y551" s="652"/>
      <c r="Z551" s="652"/>
      <c r="AA551" s="652"/>
      <c r="AB551" s="652"/>
      <c r="AC551" s="215">
        <v>651</v>
      </c>
      <c r="AD551" s="209"/>
      <c r="AE551" s="340"/>
      <c r="AF551" s="518" t="s">
        <v>693</v>
      </c>
      <c r="AG551" s="518"/>
      <c r="AH551" s="518"/>
      <c r="AI551" s="518"/>
      <c r="AJ551" s="518"/>
      <c r="AK551" s="518"/>
      <c r="AL551" s="518"/>
      <c r="AM551" s="518"/>
      <c r="AN551" s="518"/>
      <c r="AO551" s="518"/>
      <c r="AP551" s="519" t="s">
        <v>693</v>
      </c>
      <c r="AQ551" s="519"/>
      <c r="AR551" s="519"/>
      <c r="AS551" s="519"/>
      <c r="AT551" s="519"/>
      <c r="AU551" s="519"/>
      <c r="AV551" s="519"/>
      <c r="AW551" s="519"/>
    </row>
    <row r="552" spans="2:49" ht="12.75">
      <c r="B552" s="252"/>
      <c r="C552" s="652" t="s">
        <v>415</v>
      </c>
      <c r="D552" s="652"/>
      <c r="E552" s="652"/>
      <c r="F552" s="652"/>
      <c r="G552" s="652"/>
      <c r="H552" s="652"/>
      <c r="I552" s="652"/>
      <c r="J552" s="652"/>
      <c r="K552" s="652"/>
      <c r="L552" s="652"/>
      <c r="M552" s="652"/>
      <c r="N552" s="652"/>
      <c r="O552" s="652"/>
      <c r="P552" s="652"/>
      <c r="Q552" s="652"/>
      <c r="R552" s="652"/>
      <c r="S552" s="652"/>
      <c r="T552" s="652"/>
      <c r="U552" s="652"/>
      <c r="V552" s="652"/>
      <c r="W552" s="652"/>
      <c r="X552" s="652"/>
      <c r="Y552" s="652"/>
      <c r="Z552" s="652"/>
      <c r="AA552" s="652"/>
      <c r="AB552" s="652"/>
      <c r="AC552" s="215">
        <v>652</v>
      </c>
      <c r="AD552" s="209"/>
      <c r="AE552" s="340"/>
      <c r="AF552" s="518" t="s">
        <v>693</v>
      </c>
      <c r="AG552" s="518"/>
      <c r="AH552" s="518"/>
      <c r="AI552" s="518"/>
      <c r="AJ552" s="518"/>
      <c r="AK552" s="518"/>
      <c r="AL552" s="518"/>
      <c r="AM552" s="518"/>
      <c r="AN552" s="518"/>
      <c r="AO552" s="518"/>
      <c r="AP552" s="519" t="s">
        <v>693</v>
      </c>
      <c r="AQ552" s="519"/>
      <c r="AR552" s="519"/>
      <c r="AS552" s="519"/>
      <c r="AT552" s="519"/>
      <c r="AU552" s="519"/>
      <c r="AV552" s="519"/>
      <c r="AW552" s="519"/>
    </row>
    <row r="553" spans="2:49" ht="13.5" thickBot="1">
      <c r="B553" s="347"/>
      <c r="C553" s="699"/>
      <c r="D553" s="699"/>
      <c r="E553" s="699"/>
      <c r="F553" s="699"/>
      <c r="G553" s="699"/>
      <c r="H553" s="699"/>
      <c r="I553" s="699"/>
      <c r="J553" s="699"/>
      <c r="K553" s="699"/>
      <c r="L553" s="699"/>
      <c r="M553" s="699"/>
      <c r="N553" s="699"/>
      <c r="O553" s="699"/>
      <c r="P553" s="699"/>
      <c r="Q553" s="699"/>
      <c r="R553" s="699"/>
      <c r="S553" s="699"/>
      <c r="T553" s="699"/>
      <c r="U553" s="699"/>
      <c r="V553" s="699"/>
      <c r="W553" s="699"/>
      <c r="X553" s="699"/>
      <c r="Y553" s="699"/>
      <c r="Z553" s="699"/>
      <c r="AA553" s="699"/>
      <c r="AB553" s="699"/>
      <c r="AC553" s="305">
        <v>653</v>
      </c>
      <c r="AD553" s="306"/>
      <c r="AE553" s="341"/>
      <c r="AF553" s="647" t="s">
        <v>693</v>
      </c>
      <c r="AG553" s="647"/>
      <c r="AH553" s="647"/>
      <c r="AI553" s="647"/>
      <c r="AJ553" s="647"/>
      <c r="AK553" s="647"/>
      <c r="AL553" s="647"/>
      <c r="AM553" s="647"/>
      <c r="AN553" s="647"/>
      <c r="AO553" s="647"/>
      <c r="AP553" s="664" t="s">
        <v>693</v>
      </c>
      <c r="AQ553" s="664"/>
      <c r="AR553" s="664"/>
      <c r="AS553" s="664"/>
      <c r="AT553" s="664"/>
      <c r="AU553" s="664"/>
      <c r="AV553" s="664"/>
      <c r="AW553" s="664"/>
    </row>
    <row r="554" spans="2:49" ht="13.5" thickBot="1">
      <c r="B554" s="342" t="s">
        <v>209</v>
      </c>
      <c r="C554" s="343"/>
      <c r="D554" s="343"/>
      <c r="E554" s="343"/>
      <c r="F554" s="343"/>
      <c r="G554" s="343"/>
      <c r="H554" s="343"/>
      <c r="I554" s="343"/>
      <c r="J554" s="343"/>
      <c r="K554" s="343"/>
      <c r="L554" s="343"/>
      <c r="M554" s="343"/>
      <c r="N554" s="343"/>
      <c r="O554" s="343"/>
      <c r="P554" s="343"/>
      <c r="Q554" s="343"/>
      <c r="R554" s="343"/>
      <c r="S554" s="343"/>
      <c r="T554" s="343"/>
      <c r="U554" s="343"/>
      <c r="V554" s="343"/>
      <c r="W554" s="343"/>
      <c r="X554" s="343"/>
      <c r="Y554" s="343"/>
      <c r="Z554" s="343"/>
      <c r="AA554" s="343"/>
      <c r="AB554" s="344"/>
      <c r="AC554" s="255">
        <v>660</v>
      </c>
      <c r="AD554" s="256"/>
      <c r="AE554" s="348"/>
      <c r="AF554" s="697">
        <v>25033097.48</v>
      </c>
      <c r="AG554" s="697"/>
      <c r="AH554" s="697"/>
      <c r="AI554" s="697"/>
      <c r="AJ554" s="697"/>
      <c r="AK554" s="697"/>
      <c r="AL554" s="697"/>
      <c r="AM554" s="697"/>
      <c r="AN554" s="697"/>
      <c r="AO554" s="697"/>
      <c r="AP554" s="698">
        <v>12292831.36</v>
      </c>
      <c r="AQ554" s="698"/>
      <c r="AR554" s="698"/>
      <c r="AS554" s="698"/>
      <c r="AT554" s="698"/>
      <c r="AU554" s="698"/>
      <c r="AV554" s="698"/>
      <c r="AW554" s="698"/>
    </row>
    <row r="556" spans="1:33" ht="12.75">
      <c r="A556" s="637" t="s">
        <v>416</v>
      </c>
      <c r="B556" s="482"/>
      <c r="C556" s="482"/>
      <c r="D556" s="482"/>
      <c r="E556" s="482"/>
      <c r="F556" s="482"/>
      <c r="G556" s="482"/>
      <c r="H556" s="482"/>
      <c r="I556" s="482"/>
      <c r="J556" s="482"/>
      <c r="K556" s="482"/>
      <c r="L556" s="482"/>
      <c r="M556" s="482"/>
      <c r="N556" s="482"/>
      <c r="O556" s="482"/>
      <c r="P556" s="482"/>
      <c r="Q556" s="482"/>
      <c r="R556" s="482"/>
      <c r="S556" s="482"/>
      <c r="T556" s="482"/>
      <c r="U556" s="482"/>
      <c r="V556" s="482"/>
      <c r="W556" s="482"/>
      <c r="X556" s="482"/>
      <c r="Y556" s="482"/>
      <c r="Z556" s="482"/>
      <c r="AA556" s="482"/>
      <c r="AB556" s="482"/>
      <c r="AC556" s="482"/>
      <c r="AD556" s="482"/>
      <c r="AE556" s="482"/>
      <c r="AF556" s="482"/>
      <c r="AG556" s="482"/>
    </row>
    <row r="557" spans="2:49" ht="12.75">
      <c r="B557" s="222" t="s">
        <v>149</v>
      </c>
      <c r="C557" s="144"/>
      <c r="D557" s="144"/>
      <c r="E557" s="144"/>
      <c r="F557" s="144"/>
      <c r="G557" s="144"/>
      <c r="H557" s="144"/>
      <c r="I557" s="144"/>
      <c r="J557" s="144"/>
      <c r="K557" s="144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3"/>
      <c r="AF557" s="639" t="s">
        <v>417</v>
      </c>
      <c r="AG557" s="639"/>
      <c r="AH557" s="639"/>
      <c r="AI557" s="639"/>
      <c r="AJ557" s="639"/>
      <c r="AK557" s="639"/>
      <c r="AL557" s="639"/>
      <c r="AM557" s="639"/>
      <c r="AN557" s="639"/>
      <c r="AO557" s="639"/>
      <c r="AP557" s="639" t="s">
        <v>418</v>
      </c>
      <c r="AQ557" s="639"/>
      <c r="AR557" s="639"/>
      <c r="AS557" s="639"/>
      <c r="AT557" s="639"/>
      <c r="AU557" s="639"/>
      <c r="AV557" s="639"/>
      <c r="AW557" s="639"/>
    </row>
    <row r="558" spans="2:49" ht="24.75" customHeight="1">
      <c r="B558" s="222" t="s">
        <v>152</v>
      </c>
      <c r="C558" s="144"/>
      <c r="D558" s="144"/>
      <c r="E558" s="144"/>
      <c r="F558" s="144"/>
      <c r="G558" s="144"/>
      <c r="H558" s="144"/>
      <c r="I558" s="144"/>
      <c r="J558" s="144"/>
      <c r="K558" s="144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3"/>
      <c r="AC558" s="198" t="s">
        <v>153</v>
      </c>
      <c r="AD558" s="171"/>
      <c r="AE558" s="172"/>
      <c r="AF558" s="639"/>
      <c r="AG558" s="639"/>
      <c r="AH558" s="639"/>
      <c r="AI558" s="639"/>
      <c r="AJ558" s="639"/>
      <c r="AK558" s="639"/>
      <c r="AL558" s="639"/>
      <c r="AM558" s="639"/>
      <c r="AN558" s="639"/>
      <c r="AO558" s="639"/>
      <c r="AP558" s="639"/>
      <c r="AQ558" s="639"/>
      <c r="AR558" s="639"/>
      <c r="AS558" s="639"/>
      <c r="AT558" s="639"/>
      <c r="AU558" s="639"/>
      <c r="AV558" s="639"/>
      <c r="AW558" s="639"/>
    </row>
    <row r="559" spans="2:49" ht="13.5" thickBot="1">
      <c r="B559" s="277">
        <v>1</v>
      </c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  <c r="AA559" s="278"/>
      <c r="AB559" s="279"/>
      <c r="AC559" s="146">
        <v>2</v>
      </c>
      <c r="AD559" s="147"/>
      <c r="AE559" s="148"/>
      <c r="AF559" s="277">
        <v>3</v>
      </c>
      <c r="AG559" s="278"/>
      <c r="AH559" s="278"/>
      <c r="AI559" s="278"/>
      <c r="AJ559" s="278"/>
      <c r="AK559" s="278"/>
      <c r="AL559" s="278"/>
      <c r="AM559" s="278"/>
      <c r="AN559" s="278"/>
      <c r="AO559" s="279"/>
      <c r="AP559" s="277">
        <v>4</v>
      </c>
      <c r="AQ559" s="278"/>
      <c r="AR559" s="278"/>
      <c r="AS559" s="278"/>
      <c r="AT559" s="278"/>
      <c r="AU559" s="278"/>
      <c r="AV559" s="278"/>
      <c r="AW559" s="278"/>
    </row>
    <row r="560" spans="2:49" ht="12.75">
      <c r="B560" s="700" t="s">
        <v>419</v>
      </c>
      <c r="C560" s="701"/>
      <c r="D560" s="701"/>
      <c r="E560" s="701"/>
      <c r="F560" s="701"/>
      <c r="G560" s="701"/>
      <c r="H560" s="701"/>
      <c r="I560" s="701"/>
      <c r="J560" s="701"/>
      <c r="K560" s="701"/>
      <c r="L560" s="701"/>
      <c r="M560" s="701"/>
      <c r="N560" s="701"/>
      <c r="O560" s="701"/>
      <c r="P560" s="701"/>
      <c r="Q560" s="701"/>
      <c r="R560" s="701"/>
      <c r="S560" s="701"/>
      <c r="T560" s="701"/>
      <c r="U560" s="701"/>
      <c r="V560" s="701"/>
      <c r="W560" s="701"/>
      <c r="X560" s="701"/>
      <c r="Y560" s="701"/>
      <c r="Z560" s="701"/>
      <c r="AA560" s="701"/>
      <c r="AB560" s="702"/>
      <c r="AC560" s="223">
        <v>710</v>
      </c>
      <c r="AD560" s="224"/>
      <c r="AE560" s="349"/>
      <c r="AF560" s="660">
        <v>126499737</v>
      </c>
      <c r="AG560" s="660"/>
      <c r="AH560" s="660"/>
      <c r="AI560" s="660"/>
      <c r="AJ560" s="660"/>
      <c r="AK560" s="660"/>
      <c r="AL560" s="660"/>
      <c r="AM560" s="660"/>
      <c r="AN560" s="660"/>
      <c r="AO560" s="660"/>
      <c r="AP560" s="661">
        <v>105218000</v>
      </c>
      <c r="AQ560" s="661"/>
      <c r="AR560" s="661"/>
      <c r="AS560" s="661"/>
      <c r="AT560" s="661"/>
      <c r="AU560" s="661"/>
      <c r="AV560" s="661"/>
      <c r="AW560" s="661"/>
    </row>
    <row r="561" spans="2:49" ht="12.75">
      <c r="B561" s="694" t="s">
        <v>420</v>
      </c>
      <c r="C561" s="695"/>
      <c r="D561" s="695"/>
      <c r="E561" s="695"/>
      <c r="F561" s="695"/>
      <c r="G561" s="695"/>
      <c r="H561" s="695"/>
      <c r="I561" s="695"/>
      <c r="J561" s="695"/>
      <c r="K561" s="695"/>
      <c r="L561" s="695"/>
      <c r="M561" s="695"/>
      <c r="N561" s="695"/>
      <c r="O561" s="695"/>
      <c r="P561" s="695"/>
      <c r="Q561" s="695"/>
      <c r="R561" s="695"/>
      <c r="S561" s="695"/>
      <c r="T561" s="695"/>
      <c r="U561" s="695"/>
      <c r="V561" s="695"/>
      <c r="W561" s="695"/>
      <c r="X561" s="695"/>
      <c r="Y561" s="695"/>
      <c r="Z561" s="695"/>
      <c r="AA561" s="695"/>
      <c r="AB561" s="696"/>
      <c r="AC561" s="215">
        <v>720</v>
      </c>
      <c r="AD561" s="209"/>
      <c r="AE561" s="340"/>
      <c r="AF561" s="534">
        <v>30880992</v>
      </c>
      <c r="AG561" s="534"/>
      <c r="AH561" s="534"/>
      <c r="AI561" s="534"/>
      <c r="AJ561" s="534"/>
      <c r="AK561" s="534"/>
      <c r="AL561" s="534"/>
      <c r="AM561" s="534"/>
      <c r="AN561" s="534"/>
      <c r="AO561" s="534"/>
      <c r="AP561" s="535">
        <v>29747000</v>
      </c>
      <c r="AQ561" s="535"/>
      <c r="AR561" s="535"/>
      <c r="AS561" s="535"/>
      <c r="AT561" s="535"/>
      <c r="AU561" s="535"/>
      <c r="AV561" s="535"/>
      <c r="AW561" s="535"/>
    </row>
    <row r="562" spans="2:49" ht="12.75">
      <c r="B562" s="694" t="s">
        <v>421</v>
      </c>
      <c r="C562" s="695"/>
      <c r="D562" s="695"/>
      <c r="E562" s="695"/>
      <c r="F562" s="695"/>
      <c r="G562" s="695"/>
      <c r="H562" s="695"/>
      <c r="I562" s="695"/>
      <c r="J562" s="695"/>
      <c r="K562" s="695"/>
      <c r="L562" s="695"/>
      <c r="M562" s="695"/>
      <c r="N562" s="695"/>
      <c r="O562" s="695"/>
      <c r="P562" s="695"/>
      <c r="Q562" s="695"/>
      <c r="R562" s="695"/>
      <c r="S562" s="695"/>
      <c r="T562" s="695"/>
      <c r="U562" s="695"/>
      <c r="V562" s="695"/>
      <c r="W562" s="695"/>
      <c r="X562" s="695"/>
      <c r="Y562" s="695"/>
      <c r="Z562" s="695"/>
      <c r="AA562" s="695"/>
      <c r="AB562" s="696"/>
      <c r="AC562" s="215">
        <v>730</v>
      </c>
      <c r="AD562" s="209"/>
      <c r="AE562" s="340"/>
      <c r="AF562" s="534">
        <v>8379743.35</v>
      </c>
      <c r="AG562" s="534"/>
      <c r="AH562" s="534"/>
      <c r="AI562" s="534"/>
      <c r="AJ562" s="534"/>
      <c r="AK562" s="534"/>
      <c r="AL562" s="534"/>
      <c r="AM562" s="534"/>
      <c r="AN562" s="534"/>
      <c r="AO562" s="534"/>
      <c r="AP562" s="535">
        <v>6868000</v>
      </c>
      <c r="AQ562" s="535"/>
      <c r="AR562" s="535"/>
      <c r="AS562" s="535"/>
      <c r="AT562" s="535"/>
      <c r="AU562" s="535"/>
      <c r="AV562" s="535"/>
      <c r="AW562" s="535"/>
    </row>
    <row r="563" spans="2:49" ht="12.75">
      <c r="B563" s="694" t="s">
        <v>422</v>
      </c>
      <c r="C563" s="695"/>
      <c r="D563" s="695"/>
      <c r="E563" s="695"/>
      <c r="F563" s="695"/>
      <c r="G563" s="695"/>
      <c r="H563" s="695"/>
      <c r="I563" s="695"/>
      <c r="J563" s="695"/>
      <c r="K563" s="695"/>
      <c r="L563" s="695"/>
      <c r="M563" s="695"/>
      <c r="N563" s="695"/>
      <c r="O563" s="695"/>
      <c r="P563" s="695"/>
      <c r="Q563" s="695"/>
      <c r="R563" s="695"/>
      <c r="S563" s="695"/>
      <c r="T563" s="695"/>
      <c r="U563" s="695"/>
      <c r="V563" s="695"/>
      <c r="W563" s="695"/>
      <c r="X563" s="695"/>
      <c r="Y563" s="695"/>
      <c r="Z563" s="695"/>
      <c r="AA563" s="695"/>
      <c r="AB563" s="696"/>
      <c r="AC563" s="215">
        <v>740</v>
      </c>
      <c r="AD563" s="209"/>
      <c r="AE563" s="340"/>
      <c r="AF563" s="654">
        <v>782573.72</v>
      </c>
      <c r="AG563" s="654"/>
      <c r="AH563" s="654"/>
      <c r="AI563" s="654"/>
      <c r="AJ563" s="654"/>
      <c r="AK563" s="654"/>
      <c r="AL563" s="654"/>
      <c r="AM563" s="654"/>
      <c r="AN563" s="654"/>
      <c r="AO563" s="654"/>
      <c r="AP563" s="549">
        <v>737000</v>
      </c>
      <c r="AQ563" s="549"/>
      <c r="AR563" s="549"/>
      <c r="AS563" s="549"/>
      <c r="AT563" s="549"/>
      <c r="AU563" s="549"/>
      <c r="AV563" s="549"/>
      <c r="AW563" s="549"/>
    </row>
    <row r="564" spans="2:49" ht="12.75">
      <c r="B564" s="694" t="s">
        <v>423</v>
      </c>
      <c r="C564" s="695"/>
      <c r="D564" s="695"/>
      <c r="E564" s="695"/>
      <c r="F564" s="695"/>
      <c r="G564" s="695"/>
      <c r="H564" s="695"/>
      <c r="I564" s="695"/>
      <c r="J564" s="695"/>
      <c r="K564" s="695"/>
      <c r="L564" s="695"/>
      <c r="M564" s="695"/>
      <c r="N564" s="695"/>
      <c r="O564" s="695"/>
      <c r="P564" s="695"/>
      <c r="Q564" s="695"/>
      <c r="R564" s="695"/>
      <c r="S564" s="695"/>
      <c r="T564" s="695"/>
      <c r="U564" s="695"/>
      <c r="V564" s="695"/>
      <c r="W564" s="695"/>
      <c r="X564" s="695"/>
      <c r="Y564" s="695"/>
      <c r="Z564" s="695"/>
      <c r="AA564" s="695"/>
      <c r="AB564" s="696"/>
      <c r="AC564" s="215">
        <v>750</v>
      </c>
      <c r="AD564" s="209"/>
      <c r="AE564" s="340"/>
      <c r="AF564" s="534">
        <v>18880499</v>
      </c>
      <c r="AG564" s="534"/>
      <c r="AH564" s="534"/>
      <c r="AI564" s="534"/>
      <c r="AJ564" s="534"/>
      <c r="AK564" s="534"/>
      <c r="AL564" s="534"/>
      <c r="AM564" s="534"/>
      <c r="AN564" s="534"/>
      <c r="AO564" s="534"/>
      <c r="AP564" s="535">
        <v>19516000</v>
      </c>
      <c r="AQ564" s="535"/>
      <c r="AR564" s="535"/>
      <c r="AS564" s="535"/>
      <c r="AT564" s="535"/>
      <c r="AU564" s="535"/>
      <c r="AV564" s="535"/>
      <c r="AW564" s="535"/>
    </row>
    <row r="565" spans="2:49" ht="12.75">
      <c r="B565" s="694" t="s">
        <v>424</v>
      </c>
      <c r="C565" s="695"/>
      <c r="D565" s="695"/>
      <c r="E565" s="695"/>
      <c r="F565" s="695"/>
      <c r="G565" s="695"/>
      <c r="H565" s="695"/>
      <c r="I565" s="695"/>
      <c r="J565" s="695"/>
      <c r="K565" s="695"/>
      <c r="L565" s="695"/>
      <c r="M565" s="695"/>
      <c r="N565" s="695"/>
      <c r="O565" s="695"/>
      <c r="P565" s="695"/>
      <c r="Q565" s="695"/>
      <c r="R565" s="695"/>
      <c r="S565" s="695"/>
      <c r="T565" s="695"/>
      <c r="U565" s="695"/>
      <c r="V565" s="695"/>
      <c r="W565" s="695"/>
      <c r="X565" s="695"/>
      <c r="Y565" s="695"/>
      <c r="Z565" s="695"/>
      <c r="AA565" s="695"/>
      <c r="AB565" s="696"/>
      <c r="AC565" s="215">
        <v>760</v>
      </c>
      <c r="AD565" s="209"/>
      <c r="AE565" s="340"/>
      <c r="AF565" s="534">
        <v>185423545.07</v>
      </c>
      <c r="AG565" s="534"/>
      <c r="AH565" s="534"/>
      <c r="AI565" s="534"/>
      <c r="AJ565" s="534"/>
      <c r="AK565" s="534"/>
      <c r="AL565" s="534"/>
      <c r="AM565" s="534"/>
      <c r="AN565" s="534"/>
      <c r="AO565" s="534"/>
      <c r="AP565" s="535">
        <v>162086000</v>
      </c>
      <c r="AQ565" s="535"/>
      <c r="AR565" s="535"/>
      <c r="AS565" s="535"/>
      <c r="AT565" s="535"/>
      <c r="AU565" s="535"/>
      <c r="AV565" s="535"/>
      <c r="AW565" s="535"/>
    </row>
    <row r="566" spans="2:42" ht="12.75">
      <c r="B566" s="350" t="s">
        <v>425</v>
      </c>
      <c r="AC566" s="240"/>
      <c r="AF566" s="258"/>
      <c r="AP566" s="258"/>
    </row>
    <row r="567" spans="2:49" ht="12.75">
      <c r="B567" s="252"/>
      <c r="C567" s="652" t="s">
        <v>426</v>
      </c>
      <c r="D567" s="652"/>
      <c r="E567" s="652"/>
      <c r="F567" s="652"/>
      <c r="G567" s="652"/>
      <c r="H567" s="652"/>
      <c r="I567" s="652"/>
      <c r="J567" s="652"/>
      <c r="K567" s="652"/>
      <c r="L567" s="652"/>
      <c r="M567" s="652"/>
      <c r="N567" s="652"/>
      <c r="O567" s="652"/>
      <c r="P567" s="652"/>
      <c r="Q567" s="652"/>
      <c r="R567" s="652"/>
      <c r="S567" s="652"/>
      <c r="T567" s="652"/>
      <c r="U567" s="652"/>
      <c r="V567" s="652"/>
      <c r="W567" s="652"/>
      <c r="X567" s="652"/>
      <c r="Y567" s="652"/>
      <c r="Z567" s="652"/>
      <c r="AA567" s="652"/>
      <c r="AB567" s="652"/>
      <c r="AC567" s="215">
        <v>765</v>
      </c>
      <c r="AD567" s="209"/>
      <c r="AE567" s="340"/>
      <c r="AF567" s="518" t="s">
        <v>693</v>
      </c>
      <c r="AG567" s="518"/>
      <c r="AH567" s="518"/>
      <c r="AI567" s="518"/>
      <c r="AJ567" s="518"/>
      <c r="AK567" s="518"/>
      <c r="AL567" s="518"/>
      <c r="AM567" s="518"/>
      <c r="AN567" s="518"/>
      <c r="AO567" s="518"/>
      <c r="AP567" s="519" t="s">
        <v>693</v>
      </c>
      <c r="AQ567" s="519"/>
      <c r="AR567" s="519"/>
      <c r="AS567" s="519"/>
      <c r="AT567" s="519"/>
      <c r="AU567" s="519"/>
      <c r="AV567" s="519"/>
      <c r="AW567" s="519"/>
    </row>
    <row r="568" spans="2:49" ht="12.75">
      <c r="B568" s="252"/>
      <c r="C568" s="652" t="s">
        <v>427</v>
      </c>
      <c r="D568" s="652"/>
      <c r="E568" s="652"/>
      <c r="F568" s="652"/>
      <c r="G568" s="652"/>
      <c r="H568" s="652"/>
      <c r="I568" s="652"/>
      <c r="J568" s="652"/>
      <c r="K568" s="652"/>
      <c r="L568" s="652"/>
      <c r="M568" s="652"/>
      <c r="N568" s="652"/>
      <c r="O568" s="652"/>
      <c r="P568" s="652"/>
      <c r="Q568" s="652"/>
      <c r="R568" s="652"/>
      <c r="S568" s="652"/>
      <c r="T568" s="652"/>
      <c r="U568" s="652"/>
      <c r="V568" s="652"/>
      <c r="W568" s="652"/>
      <c r="X568" s="652"/>
      <c r="Y568" s="652"/>
      <c r="Z568" s="652"/>
      <c r="AA568" s="652"/>
      <c r="AB568" s="652"/>
      <c r="AC568" s="215">
        <v>766</v>
      </c>
      <c r="AD568" s="209"/>
      <c r="AE568" s="340"/>
      <c r="AF568" s="518" t="s">
        <v>428</v>
      </c>
      <c r="AG568" s="518"/>
      <c r="AH568" s="518"/>
      <c r="AI568" s="518"/>
      <c r="AJ568" s="518"/>
      <c r="AK568" s="518"/>
      <c r="AL568" s="518"/>
      <c r="AM568" s="518"/>
      <c r="AN568" s="518"/>
      <c r="AO568" s="518"/>
      <c r="AP568" s="549">
        <v>716000</v>
      </c>
      <c r="AQ568" s="549"/>
      <c r="AR568" s="549"/>
      <c r="AS568" s="549"/>
      <c r="AT568" s="549"/>
      <c r="AU568" s="549"/>
      <c r="AV568" s="549"/>
      <c r="AW568" s="549"/>
    </row>
    <row r="569" spans="2:49" ht="13.5" thickBot="1">
      <c r="B569" s="252"/>
      <c r="C569" s="652" t="s">
        <v>429</v>
      </c>
      <c r="D569" s="652"/>
      <c r="E569" s="652"/>
      <c r="F569" s="652"/>
      <c r="G569" s="652"/>
      <c r="H569" s="652"/>
      <c r="I569" s="652"/>
      <c r="J569" s="652"/>
      <c r="K569" s="652"/>
      <c r="L569" s="652"/>
      <c r="M569" s="652"/>
      <c r="N569" s="652"/>
      <c r="O569" s="652"/>
      <c r="P569" s="652"/>
      <c r="Q569" s="652"/>
      <c r="R569" s="652"/>
      <c r="S569" s="652"/>
      <c r="T569" s="652"/>
      <c r="U569" s="652"/>
      <c r="V569" s="652"/>
      <c r="W569" s="652"/>
      <c r="X569" s="652"/>
      <c r="Y569" s="652"/>
      <c r="Z569" s="652"/>
      <c r="AA569" s="652"/>
      <c r="AB569" s="652"/>
      <c r="AC569" s="305">
        <v>767</v>
      </c>
      <c r="AD569" s="306"/>
      <c r="AE569" s="341"/>
      <c r="AF569" s="647" t="s">
        <v>693</v>
      </c>
      <c r="AG569" s="647"/>
      <c r="AH569" s="647"/>
      <c r="AI569" s="647"/>
      <c r="AJ569" s="647"/>
      <c r="AK569" s="647"/>
      <c r="AL569" s="647"/>
      <c r="AM569" s="647"/>
      <c r="AN569" s="647"/>
      <c r="AO569" s="647"/>
      <c r="AP569" s="664" t="s">
        <v>693</v>
      </c>
      <c r="AQ569" s="664"/>
      <c r="AR569" s="664"/>
      <c r="AS569" s="664"/>
      <c r="AT569" s="664"/>
      <c r="AU569" s="664"/>
      <c r="AV569" s="664"/>
      <c r="AW569" s="664"/>
    </row>
    <row r="572" spans="1:42" ht="12.75">
      <c r="A572" s="637" t="s">
        <v>430</v>
      </c>
      <c r="B572" s="482"/>
      <c r="C572" s="482"/>
      <c r="D572" s="482"/>
      <c r="E572" s="482"/>
      <c r="F572" s="482"/>
      <c r="G572" s="482"/>
      <c r="H572" s="482"/>
      <c r="I572" s="482"/>
      <c r="J572" s="482"/>
      <c r="K572" s="482"/>
      <c r="L572" s="482"/>
      <c r="M572" s="482"/>
      <c r="N572" s="482"/>
      <c r="O572" s="482"/>
      <c r="P572" s="482"/>
      <c r="Q572" s="482"/>
      <c r="R572" s="482"/>
      <c r="S572" s="482"/>
      <c r="T572" s="482"/>
      <c r="U572" s="482"/>
      <c r="V572" s="482"/>
      <c r="W572" s="482"/>
      <c r="X572" s="482"/>
      <c r="Y572" s="482"/>
      <c r="Z572" s="482"/>
      <c r="AA572" s="482"/>
      <c r="AB572" s="482"/>
      <c r="AC572" s="482"/>
      <c r="AD572" s="482"/>
      <c r="AE572" s="482"/>
      <c r="AF572" s="482"/>
      <c r="AG572" s="482"/>
      <c r="AH572" s="482"/>
      <c r="AI572" s="482"/>
      <c r="AJ572" s="482"/>
      <c r="AK572" s="482"/>
      <c r="AL572" s="482"/>
      <c r="AM572" s="482"/>
      <c r="AN572" s="482"/>
      <c r="AO572" s="482"/>
      <c r="AP572" s="482"/>
    </row>
    <row r="573" spans="2:49" ht="12.75">
      <c r="B573" s="222" t="s">
        <v>149</v>
      </c>
      <c r="C573" s="144"/>
      <c r="D573" s="144"/>
      <c r="E573" s="144"/>
      <c r="F573" s="144"/>
      <c r="G573" s="144"/>
      <c r="H573" s="144"/>
      <c r="I573" s="144"/>
      <c r="J573" s="144"/>
      <c r="K573" s="144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3"/>
      <c r="AF573" s="639" t="s">
        <v>247</v>
      </c>
      <c r="AG573" s="639"/>
      <c r="AH573" s="639"/>
      <c r="AI573" s="639"/>
      <c r="AJ573" s="639"/>
      <c r="AK573" s="639"/>
      <c r="AL573" s="639"/>
      <c r="AM573" s="639"/>
      <c r="AN573" s="639"/>
      <c r="AO573" s="639"/>
      <c r="AP573" s="639" t="s">
        <v>248</v>
      </c>
      <c r="AQ573" s="639"/>
      <c r="AR573" s="639"/>
      <c r="AS573" s="639"/>
      <c r="AT573" s="639"/>
      <c r="AU573" s="639"/>
      <c r="AV573" s="639"/>
      <c r="AW573" s="639"/>
    </row>
    <row r="574" spans="2:49" ht="12.75">
      <c r="B574" s="222" t="s">
        <v>152</v>
      </c>
      <c r="C574" s="144"/>
      <c r="D574" s="144"/>
      <c r="E574" s="144"/>
      <c r="F574" s="144"/>
      <c r="G574" s="144"/>
      <c r="H574" s="144"/>
      <c r="I574" s="144"/>
      <c r="J574" s="144"/>
      <c r="K574" s="144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3"/>
      <c r="AC574" s="198" t="s">
        <v>153</v>
      </c>
      <c r="AD574" s="171"/>
      <c r="AE574" s="172"/>
      <c r="AF574" s="639"/>
      <c r="AG574" s="639"/>
      <c r="AH574" s="639"/>
      <c r="AI574" s="639"/>
      <c r="AJ574" s="639"/>
      <c r="AK574" s="639"/>
      <c r="AL574" s="639"/>
      <c r="AM574" s="639"/>
      <c r="AN574" s="639"/>
      <c r="AO574" s="639"/>
      <c r="AP574" s="639"/>
      <c r="AQ574" s="639"/>
      <c r="AR574" s="639"/>
      <c r="AS574" s="639"/>
      <c r="AT574" s="639"/>
      <c r="AU574" s="639"/>
      <c r="AV574" s="639"/>
      <c r="AW574" s="639"/>
    </row>
    <row r="575" spans="2:49" ht="13.5" thickBot="1">
      <c r="B575" s="277">
        <v>1</v>
      </c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  <c r="AA575" s="278"/>
      <c r="AB575" s="279"/>
      <c r="AC575" s="146">
        <v>2</v>
      </c>
      <c r="AD575" s="147"/>
      <c r="AE575" s="148"/>
      <c r="AF575" s="277">
        <v>3</v>
      </c>
      <c r="AG575" s="278"/>
      <c r="AH575" s="278"/>
      <c r="AI575" s="278"/>
      <c r="AJ575" s="278"/>
      <c r="AK575" s="278"/>
      <c r="AL575" s="278"/>
      <c r="AM575" s="278"/>
      <c r="AN575" s="278"/>
      <c r="AO575" s="279"/>
      <c r="AP575" s="277">
        <v>4</v>
      </c>
      <c r="AQ575" s="278"/>
      <c r="AR575" s="278"/>
      <c r="AS575" s="278"/>
      <c r="AT575" s="278"/>
      <c r="AU575" s="278"/>
      <c r="AV575" s="278"/>
      <c r="AW575" s="278"/>
    </row>
    <row r="576" spans="2:49" ht="12.75">
      <c r="B576" s="694" t="s">
        <v>431</v>
      </c>
      <c r="C576" s="695"/>
      <c r="D576" s="695"/>
      <c r="E576" s="695"/>
      <c r="F576" s="695"/>
      <c r="G576" s="695"/>
      <c r="H576" s="695"/>
      <c r="I576" s="695"/>
      <c r="J576" s="695"/>
      <c r="K576" s="695"/>
      <c r="L576" s="695"/>
      <c r="M576" s="695"/>
      <c r="N576" s="695"/>
      <c r="O576" s="695"/>
      <c r="P576" s="695"/>
      <c r="Q576" s="695"/>
      <c r="R576" s="695"/>
      <c r="S576" s="695"/>
      <c r="T576" s="695"/>
      <c r="U576" s="695"/>
      <c r="V576" s="695"/>
      <c r="W576" s="695"/>
      <c r="X576" s="695"/>
      <c r="Y576" s="695"/>
      <c r="Z576" s="695"/>
      <c r="AA576" s="695"/>
      <c r="AB576" s="696"/>
      <c r="AC576" s="223">
        <v>810</v>
      </c>
      <c r="AD576" s="224"/>
      <c r="AE576" s="349"/>
      <c r="AF576" s="642" t="s">
        <v>693</v>
      </c>
      <c r="AG576" s="642"/>
      <c r="AH576" s="642"/>
      <c r="AI576" s="642"/>
      <c r="AJ576" s="642"/>
      <c r="AK576" s="642"/>
      <c r="AL576" s="642"/>
      <c r="AM576" s="642"/>
      <c r="AN576" s="642"/>
      <c r="AO576" s="642"/>
      <c r="AP576" s="651" t="s">
        <v>693</v>
      </c>
      <c r="AQ576" s="651"/>
      <c r="AR576" s="651"/>
      <c r="AS576" s="651"/>
      <c r="AT576" s="651"/>
      <c r="AU576" s="651"/>
      <c r="AV576" s="651"/>
      <c r="AW576" s="651"/>
    </row>
    <row r="577" spans="2:42" ht="12.75">
      <c r="B577" s="258"/>
      <c r="D577" s="136" t="s">
        <v>75</v>
      </c>
      <c r="AC577" s="240"/>
      <c r="AF577" s="258"/>
      <c r="AP577" s="258"/>
    </row>
    <row r="578" spans="2:49" ht="12.75">
      <c r="B578" s="252"/>
      <c r="C578" s="652" t="s">
        <v>432</v>
      </c>
      <c r="D578" s="652"/>
      <c r="E578" s="652"/>
      <c r="F578" s="652"/>
      <c r="G578" s="652"/>
      <c r="H578" s="652"/>
      <c r="I578" s="652"/>
      <c r="J578" s="652"/>
      <c r="K578" s="652"/>
      <c r="L578" s="652"/>
      <c r="M578" s="652"/>
      <c r="N578" s="652"/>
      <c r="O578" s="652"/>
      <c r="P578" s="652"/>
      <c r="Q578" s="652"/>
      <c r="R578" s="652"/>
      <c r="S578" s="652"/>
      <c r="T578" s="652"/>
      <c r="U578" s="652"/>
      <c r="V578" s="652"/>
      <c r="W578" s="652"/>
      <c r="X578" s="652"/>
      <c r="Y578" s="652"/>
      <c r="Z578" s="652"/>
      <c r="AA578" s="652"/>
      <c r="AB578" s="652"/>
      <c r="AC578" s="215">
        <v>811</v>
      </c>
      <c r="AD578" s="209"/>
      <c r="AE578" s="340"/>
      <c r="AF578" s="518" t="s">
        <v>693</v>
      </c>
      <c r="AG578" s="518"/>
      <c r="AH578" s="518"/>
      <c r="AI578" s="518"/>
      <c r="AJ578" s="518"/>
      <c r="AK578" s="518"/>
      <c r="AL578" s="518"/>
      <c r="AM578" s="518"/>
      <c r="AN578" s="518"/>
      <c r="AO578" s="518"/>
      <c r="AP578" s="519" t="s">
        <v>693</v>
      </c>
      <c r="AQ578" s="519"/>
      <c r="AR578" s="519"/>
      <c r="AS578" s="519"/>
      <c r="AT578" s="519"/>
      <c r="AU578" s="519"/>
      <c r="AV578" s="519"/>
      <c r="AW578" s="519"/>
    </row>
    <row r="579" spans="2:49" ht="12.75">
      <c r="B579" s="694" t="s">
        <v>433</v>
      </c>
      <c r="C579" s="695"/>
      <c r="D579" s="695"/>
      <c r="E579" s="695"/>
      <c r="F579" s="695"/>
      <c r="G579" s="695"/>
      <c r="H579" s="695"/>
      <c r="I579" s="695"/>
      <c r="J579" s="695"/>
      <c r="K579" s="695"/>
      <c r="L579" s="695"/>
      <c r="M579" s="695"/>
      <c r="N579" s="695"/>
      <c r="O579" s="695"/>
      <c r="P579" s="695"/>
      <c r="Q579" s="695"/>
      <c r="R579" s="695"/>
      <c r="S579" s="695"/>
      <c r="T579" s="695"/>
      <c r="U579" s="695"/>
      <c r="V579" s="695"/>
      <c r="W579" s="695"/>
      <c r="X579" s="695"/>
      <c r="Y579" s="695"/>
      <c r="Z579" s="695"/>
      <c r="AA579" s="695"/>
      <c r="AB579" s="696"/>
      <c r="AC579" s="215">
        <v>820</v>
      </c>
      <c r="AD579" s="209"/>
      <c r="AE579" s="340"/>
      <c r="AF579" s="518" t="s">
        <v>693</v>
      </c>
      <c r="AG579" s="518"/>
      <c r="AH579" s="518"/>
      <c r="AI579" s="518"/>
      <c r="AJ579" s="518"/>
      <c r="AK579" s="518"/>
      <c r="AL579" s="518"/>
      <c r="AM579" s="518"/>
      <c r="AN579" s="518"/>
      <c r="AO579" s="518"/>
      <c r="AP579" s="519" t="s">
        <v>693</v>
      </c>
      <c r="AQ579" s="519"/>
      <c r="AR579" s="519"/>
      <c r="AS579" s="519"/>
      <c r="AT579" s="519"/>
      <c r="AU579" s="519"/>
      <c r="AV579" s="519"/>
      <c r="AW579" s="519"/>
    </row>
    <row r="580" spans="2:42" ht="12.75">
      <c r="B580" s="258"/>
      <c r="D580" s="136" t="s">
        <v>434</v>
      </c>
      <c r="AC580" s="240"/>
      <c r="AF580" s="258"/>
      <c r="AP580" s="258"/>
    </row>
    <row r="581" spans="2:49" ht="12.75">
      <c r="B581" s="252"/>
      <c r="C581" s="652" t="s">
        <v>435</v>
      </c>
      <c r="D581" s="652"/>
      <c r="E581" s="652"/>
      <c r="F581" s="652"/>
      <c r="G581" s="652"/>
      <c r="H581" s="652"/>
      <c r="I581" s="652"/>
      <c r="J581" s="652"/>
      <c r="K581" s="652"/>
      <c r="L581" s="652"/>
      <c r="M581" s="652"/>
      <c r="N581" s="652"/>
      <c r="O581" s="652"/>
      <c r="P581" s="652"/>
      <c r="Q581" s="652"/>
      <c r="R581" s="652"/>
      <c r="S581" s="652"/>
      <c r="T581" s="652"/>
      <c r="U581" s="652"/>
      <c r="V581" s="652"/>
      <c r="W581" s="652"/>
      <c r="X581" s="652"/>
      <c r="Y581" s="652"/>
      <c r="Z581" s="652"/>
      <c r="AA581" s="652"/>
      <c r="AB581" s="652"/>
      <c r="AC581" s="215">
        <v>821</v>
      </c>
      <c r="AD581" s="209"/>
      <c r="AE581" s="340"/>
      <c r="AF581" s="518" t="s">
        <v>693</v>
      </c>
      <c r="AG581" s="518"/>
      <c r="AH581" s="518"/>
      <c r="AI581" s="518"/>
      <c r="AJ581" s="518"/>
      <c r="AK581" s="518"/>
      <c r="AL581" s="518"/>
      <c r="AM581" s="518"/>
      <c r="AN581" s="518"/>
      <c r="AO581" s="518"/>
      <c r="AP581" s="519" t="s">
        <v>693</v>
      </c>
      <c r="AQ581" s="519"/>
      <c r="AR581" s="519"/>
      <c r="AS581" s="519"/>
      <c r="AT581" s="519"/>
      <c r="AU581" s="519"/>
      <c r="AV581" s="519"/>
      <c r="AW581" s="519"/>
    </row>
    <row r="582" spans="2:49" ht="12.75">
      <c r="B582" s="252"/>
      <c r="C582" s="652" t="s">
        <v>436</v>
      </c>
      <c r="D582" s="652"/>
      <c r="E582" s="652"/>
      <c r="F582" s="652"/>
      <c r="G582" s="652"/>
      <c r="H582" s="652"/>
      <c r="I582" s="652"/>
      <c r="J582" s="652"/>
      <c r="K582" s="652"/>
      <c r="L582" s="652"/>
      <c r="M582" s="652"/>
      <c r="N582" s="652"/>
      <c r="O582" s="652"/>
      <c r="P582" s="652"/>
      <c r="Q582" s="652"/>
      <c r="R582" s="652"/>
      <c r="S582" s="652"/>
      <c r="T582" s="652"/>
      <c r="U582" s="652"/>
      <c r="V582" s="652"/>
      <c r="W582" s="652"/>
      <c r="X582" s="652"/>
      <c r="Y582" s="652"/>
      <c r="Z582" s="652"/>
      <c r="AA582" s="652"/>
      <c r="AB582" s="652"/>
      <c r="AC582" s="215">
        <v>822</v>
      </c>
      <c r="AD582" s="209"/>
      <c r="AE582" s="340"/>
      <c r="AF582" s="518" t="s">
        <v>693</v>
      </c>
      <c r="AG582" s="518"/>
      <c r="AH582" s="518"/>
      <c r="AI582" s="518"/>
      <c r="AJ582" s="518"/>
      <c r="AK582" s="518"/>
      <c r="AL582" s="518"/>
      <c r="AM582" s="518"/>
      <c r="AN582" s="518"/>
      <c r="AO582" s="518"/>
      <c r="AP582" s="519" t="s">
        <v>693</v>
      </c>
      <c r="AQ582" s="519"/>
      <c r="AR582" s="519"/>
      <c r="AS582" s="519"/>
      <c r="AT582" s="519"/>
      <c r="AU582" s="519"/>
      <c r="AV582" s="519"/>
      <c r="AW582" s="519"/>
    </row>
    <row r="583" spans="2:49" ht="12.75">
      <c r="B583" s="252"/>
      <c r="C583" s="652" t="s">
        <v>437</v>
      </c>
      <c r="D583" s="652"/>
      <c r="E583" s="652"/>
      <c r="F583" s="652"/>
      <c r="G583" s="652"/>
      <c r="H583" s="652"/>
      <c r="I583" s="652"/>
      <c r="J583" s="652"/>
      <c r="K583" s="652"/>
      <c r="L583" s="652"/>
      <c r="M583" s="652"/>
      <c r="N583" s="652"/>
      <c r="O583" s="652"/>
      <c r="P583" s="652"/>
      <c r="Q583" s="652"/>
      <c r="R583" s="652"/>
      <c r="S583" s="652"/>
      <c r="T583" s="652"/>
      <c r="U583" s="652"/>
      <c r="V583" s="652"/>
      <c r="W583" s="652"/>
      <c r="X583" s="652"/>
      <c r="Y583" s="652"/>
      <c r="Z583" s="652"/>
      <c r="AA583" s="652"/>
      <c r="AB583" s="652"/>
      <c r="AC583" s="215">
        <v>823</v>
      </c>
      <c r="AD583" s="209"/>
      <c r="AE583" s="340"/>
      <c r="AF583" s="518" t="s">
        <v>693</v>
      </c>
      <c r="AG583" s="518"/>
      <c r="AH583" s="518"/>
      <c r="AI583" s="518"/>
      <c r="AJ583" s="518"/>
      <c r="AK583" s="518"/>
      <c r="AL583" s="518"/>
      <c r="AM583" s="518"/>
      <c r="AN583" s="518"/>
      <c r="AO583" s="518"/>
      <c r="AP583" s="519" t="s">
        <v>693</v>
      </c>
      <c r="AQ583" s="519"/>
      <c r="AR583" s="519"/>
      <c r="AS583" s="519"/>
      <c r="AT583" s="519"/>
      <c r="AU583" s="519"/>
      <c r="AV583" s="519"/>
      <c r="AW583" s="519"/>
    </row>
    <row r="584" spans="2:49" ht="12.75">
      <c r="B584" s="294"/>
      <c r="C584" s="565"/>
      <c r="D584" s="565"/>
      <c r="E584" s="565"/>
      <c r="F584" s="565"/>
      <c r="G584" s="565"/>
      <c r="H584" s="565"/>
      <c r="I584" s="565"/>
      <c r="J584" s="565"/>
      <c r="K584" s="565"/>
      <c r="L584" s="565"/>
      <c r="M584" s="565"/>
      <c r="N584" s="565"/>
      <c r="O584" s="565"/>
      <c r="P584" s="565"/>
      <c r="Q584" s="565"/>
      <c r="R584" s="565"/>
      <c r="S584" s="565"/>
      <c r="T584" s="565"/>
      <c r="U584" s="565"/>
      <c r="V584" s="565"/>
      <c r="W584" s="565"/>
      <c r="X584" s="565"/>
      <c r="Y584" s="565"/>
      <c r="Z584" s="565"/>
      <c r="AA584" s="565"/>
      <c r="AB584" s="565"/>
      <c r="AC584" s="214">
        <v>824</v>
      </c>
      <c r="AD584" s="142"/>
      <c r="AE584" s="351"/>
      <c r="AF584" s="524" t="s">
        <v>693</v>
      </c>
      <c r="AG584" s="524"/>
      <c r="AH584" s="524"/>
      <c r="AI584" s="524"/>
      <c r="AJ584" s="524"/>
      <c r="AK584" s="524"/>
      <c r="AL584" s="524"/>
      <c r="AM584" s="524"/>
      <c r="AN584" s="524"/>
      <c r="AO584" s="524"/>
      <c r="AP584" s="525" t="s">
        <v>693</v>
      </c>
      <c r="AQ584" s="525"/>
      <c r="AR584" s="525"/>
      <c r="AS584" s="525"/>
      <c r="AT584" s="525"/>
      <c r="AU584" s="525"/>
      <c r="AV584" s="525"/>
      <c r="AW584" s="525"/>
    </row>
    <row r="585" spans="2:49" ht="12.75">
      <c r="B585" s="694" t="s">
        <v>438</v>
      </c>
      <c r="C585" s="695"/>
      <c r="D585" s="695"/>
      <c r="E585" s="695"/>
      <c r="F585" s="695"/>
      <c r="G585" s="695"/>
      <c r="H585" s="695"/>
      <c r="I585" s="695"/>
      <c r="J585" s="695"/>
      <c r="K585" s="695"/>
      <c r="L585" s="695"/>
      <c r="M585" s="695"/>
      <c r="N585" s="695"/>
      <c r="O585" s="695"/>
      <c r="P585" s="695"/>
      <c r="Q585" s="695"/>
      <c r="R585" s="695"/>
      <c r="S585" s="695"/>
      <c r="T585" s="695"/>
      <c r="U585" s="695"/>
      <c r="V585" s="695"/>
      <c r="W585" s="695"/>
      <c r="X585" s="695"/>
      <c r="Y585" s="695"/>
      <c r="Z585" s="695"/>
      <c r="AA585" s="695"/>
      <c r="AB585" s="696"/>
      <c r="AC585" s="215">
        <v>830</v>
      </c>
      <c r="AD585" s="209"/>
      <c r="AE585" s="340"/>
      <c r="AF585" s="518" t="s">
        <v>693</v>
      </c>
      <c r="AG585" s="518"/>
      <c r="AH585" s="518"/>
      <c r="AI585" s="518"/>
      <c r="AJ585" s="518"/>
      <c r="AK585" s="518"/>
      <c r="AL585" s="518"/>
      <c r="AM585" s="518"/>
      <c r="AN585" s="518"/>
      <c r="AO585" s="518"/>
      <c r="AP585" s="519" t="s">
        <v>693</v>
      </c>
      <c r="AQ585" s="519"/>
      <c r="AR585" s="519"/>
      <c r="AS585" s="519"/>
      <c r="AT585" s="519"/>
      <c r="AU585" s="519"/>
      <c r="AV585" s="519"/>
      <c r="AW585" s="519"/>
    </row>
    <row r="586" spans="2:42" ht="12.75">
      <c r="B586" s="258"/>
      <c r="D586" s="136" t="s">
        <v>434</v>
      </c>
      <c r="AC586" s="240"/>
      <c r="AF586" s="258"/>
      <c r="AP586" s="258"/>
    </row>
    <row r="587" spans="2:49" ht="12.75">
      <c r="B587" s="252"/>
      <c r="C587" s="652" t="s">
        <v>432</v>
      </c>
      <c r="D587" s="652"/>
      <c r="E587" s="652"/>
      <c r="F587" s="652"/>
      <c r="G587" s="652"/>
      <c r="H587" s="652"/>
      <c r="I587" s="652"/>
      <c r="J587" s="652"/>
      <c r="K587" s="652"/>
      <c r="L587" s="652"/>
      <c r="M587" s="652"/>
      <c r="N587" s="652"/>
      <c r="O587" s="652"/>
      <c r="P587" s="652"/>
      <c r="Q587" s="652"/>
      <c r="R587" s="652"/>
      <c r="S587" s="652"/>
      <c r="T587" s="652"/>
      <c r="U587" s="652"/>
      <c r="V587" s="652"/>
      <c r="W587" s="652"/>
      <c r="X587" s="652"/>
      <c r="Y587" s="652"/>
      <c r="Z587" s="652"/>
      <c r="AA587" s="652"/>
      <c r="AB587" s="652"/>
      <c r="AC587" s="215">
        <v>831</v>
      </c>
      <c r="AD587" s="209"/>
      <c r="AE587" s="340"/>
      <c r="AF587" s="518" t="s">
        <v>693</v>
      </c>
      <c r="AG587" s="518"/>
      <c r="AH587" s="518"/>
      <c r="AI587" s="518"/>
      <c r="AJ587" s="518"/>
      <c r="AK587" s="518"/>
      <c r="AL587" s="518"/>
      <c r="AM587" s="518"/>
      <c r="AN587" s="518"/>
      <c r="AO587" s="518"/>
      <c r="AP587" s="519" t="s">
        <v>693</v>
      </c>
      <c r="AQ587" s="519"/>
      <c r="AR587" s="519"/>
      <c r="AS587" s="519"/>
      <c r="AT587" s="519"/>
      <c r="AU587" s="519"/>
      <c r="AV587" s="519"/>
      <c r="AW587" s="519"/>
    </row>
    <row r="588" spans="2:49" ht="12.75">
      <c r="B588" s="694" t="s">
        <v>439</v>
      </c>
      <c r="C588" s="695"/>
      <c r="D588" s="695"/>
      <c r="E588" s="695"/>
      <c r="F588" s="695"/>
      <c r="G588" s="695"/>
      <c r="H588" s="695"/>
      <c r="I588" s="695"/>
      <c r="J588" s="695"/>
      <c r="K588" s="695"/>
      <c r="L588" s="695"/>
      <c r="M588" s="695"/>
      <c r="N588" s="695"/>
      <c r="O588" s="695"/>
      <c r="P588" s="695"/>
      <c r="Q588" s="695"/>
      <c r="R588" s="695"/>
      <c r="S588" s="695"/>
      <c r="T588" s="695"/>
      <c r="U588" s="695"/>
      <c r="V588" s="695"/>
      <c r="W588" s="695"/>
      <c r="X588" s="695"/>
      <c r="Y588" s="695"/>
      <c r="Z588" s="695"/>
      <c r="AA588" s="695"/>
      <c r="AB588" s="696"/>
      <c r="AC588" s="215">
        <v>840</v>
      </c>
      <c r="AD588" s="209"/>
      <c r="AE588" s="340"/>
      <c r="AF588" s="534">
        <v>2408000</v>
      </c>
      <c r="AG588" s="534"/>
      <c r="AH588" s="534"/>
      <c r="AI588" s="534"/>
      <c r="AJ588" s="534"/>
      <c r="AK588" s="534"/>
      <c r="AL588" s="534"/>
      <c r="AM588" s="534"/>
      <c r="AN588" s="534"/>
      <c r="AO588" s="534"/>
      <c r="AP588" s="519" t="s">
        <v>693</v>
      </c>
      <c r="AQ588" s="519"/>
      <c r="AR588" s="519"/>
      <c r="AS588" s="519"/>
      <c r="AT588" s="519"/>
      <c r="AU588" s="519"/>
      <c r="AV588" s="519"/>
      <c r="AW588" s="519"/>
    </row>
    <row r="589" spans="2:42" ht="12.75">
      <c r="B589" s="258"/>
      <c r="D589" s="136" t="s">
        <v>434</v>
      </c>
      <c r="AC589" s="240"/>
      <c r="AF589" s="258"/>
      <c r="AP589" s="258"/>
    </row>
    <row r="590" spans="2:49" ht="12.75">
      <c r="B590" s="252"/>
      <c r="C590" s="652" t="s">
        <v>435</v>
      </c>
      <c r="D590" s="652"/>
      <c r="E590" s="652"/>
      <c r="F590" s="652"/>
      <c r="G590" s="652"/>
      <c r="H590" s="652"/>
      <c r="I590" s="652"/>
      <c r="J590" s="652"/>
      <c r="K590" s="652"/>
      <c r="L590" s="652"/>
      <c r="M590" s="652"/>
      <c r="N590" s="652"/>
      <c r="O590" s="652"/>
      <c r="P590" s="652"/>
      <c r="Q590" s="652"/>
      <c r="R590" s="652"/>
      <c r="S590" s="652"/>
      <c r="T590" s="652"/>
      <c r="U590" s="652"/>
      <c r="V590" s="652"/>
      <c r="W590" s="652"/>
      <c r="X590" s="652"/>
      <c r="Y590" s="652"/>
      <c r="Z590" s="652"/>
      <c r="AA590" s="652"/>
      <c r="AB590" s="652"/>
      <c r="AC590" s="215">
        <v>841</v>
      </c>
      <c r="AD590" s="209"/>
      <c r="AE590" s="340"/>
      <c r="AF590" s="518" t="s">
        <v>693</v>
      </c>
      <c r="AG590" s="518"/>
      <c r="AH590" s="518"/>
      <c r="AI590" s="518"/>
      <c r="AJ590" s="518"/>
      <c r="AK590" s="518"/>
      <c r="AL590" s="518"/>
      <c r="AM590" s="518"/>
      <c r="AN590" s="518"/>
      <c r="AO590" s="518"/>
      <c r="AP590" s="519" t="s">
        <v>693</v>
      </c>
      <c r="AQ590" s="519"/>
      <c r="AR590" s="519"/>
      <c r="AS590" s="519"/>
      <c r="AT590" s="519"/>
      <c r="AU590" s="519"/>
      <c r="AV590" s="519"/>
      <c r="AW590" s="519"/>
    </row>
    <row r="591" spans="2:49" ht="12.75">
      <c r="B591" s="252"/>
      <c r="C591" s="652" t="s">
        <v>436</v>
      </c>
      <c r="D591" s="652"/>
      <c r="E591" s="652"/>
      <c r="F591" s="652"/>
      <c r="G591" s="652"/>
      <c r="H591" s="652"/>
      <c r="I591" s="652"/>
      <c r="J591" s="652"/>
      <c r="K591" s="652"/>
      <c r="L591" s="652"/>
      <c r="M591" s="652"/>
      <c r="N591" s="652"/>
      <c r="O591" s="652"/>
      <c r="P591" s="652"/>
      <c r="Q591" s="652"/>
      <c r="R591" s="652"/>
      <c r="S591" s="652"/>
      <c r="T591" s="652"/>
      <c r="U591" s="652"/>
      <c r="V591" s="652"/>
      <c r="W591" s="652"/>
      <c r="X591" s="652"/>
      <c r="Y591" s="652"/>
      <c r="Z591" s="652"/>
      <c r="AA591" s="652"/>
      <c r="AB591" s="652"/>
      <c r="AC591" s="215">
        <v>842</v>
      </c>
      <c r="AD591" s="209"/>
      <c r="AE591" s="340"/>
      <c r="AF591" s="534">
        <v>2408000</v>
      </c>
      <c r="AG591" s="534"/>
      <c r="AH591" s="534"/>
      <c r="AI591" s="534"/>
      <c r="AJ591" s="534"/>
      <c r="AK591" s="534"/>
      <c r="AL591" s="534"/>
      <c r="AM591" s="534"/>
      <c r="AN591" s="534"/>
      <c r="AO591" s="534"/>
      <c r="AP591" s="519" t="s">
        <v>693</v>
      </c>
      <c r="AQ591" s="519"/>
      <c r="AR591" s="519"/>
      <c r="AS591" s="519"/>
      <c r="AT591" s="519"/>
      <c r="AU591" s="519"/>
      <c r="AV591" s="519"/>
      <c r="AW591" s="519"/>
    </row>
    <row r="592" spans="2:49" ht="12.75">
      <c r="B592" s="252"/>
      <c r="C592" s="652" t="s">
        <v>437</v>
      </c>
      <c r="D592" s="652"/>
      <c r="E592" s="652"/>
      <c r="F592" s="652"/>
      <c r="G592" s="652"/>
      <c r="H592" s="652"/>
      <c r="I592" s="652"/>
      <c r="J592" s="652"/>
      <c r="K592" s="652"/>
      <c r="L592" s="652"/>
      <c r="M592" s="652"/>
      <c r="N592" s="652"/>
      <c r="O592" s="652"/>
      <c r="P592" s="652"/>
      <c r="Q592" s="652"/>
      <c r="R592" s="652"/>
      <c r="S592" s="652"/>
      <c r="T592" s="652"/>
      <c r="U592" s="652"/>
      <c r="V592" s="652"/>
      <c r="W592" s="652"/>
      <c r="X592" s="652"/>
      <c r="Y592" s="652"/>
      <c r="Z592" s="652"/>
      <c r="AA592" s="652"/>
      <c r="AB592" s="652"/>
      <c r="AC592" s="215">
        <v>843</v>
      </c>
      <c r="AD592" s="209"/>
      <c r="AE592" s="340"/>
      <c r="AF592" s="518" t="s">
        <v>693</v>
      </c>
      <c r="AG592" s="518"/>
      <c r="AH592" s="518"/>
      <c r="AI592" s="518"/>
      <c r="AJ592" s="518"/>
      <c r="AK592" s="518"/>
      <c r="AL592" s="518"/>
      <c r="AM592" s="518"/>
      <c r="AN592" s="518"/>
      <c r="AO592" s="518"/>
      <c r="AP592" s="519" t="s">
        <v>693</v>
      </c>
      <c r="AQ592" s="519"/>
      <c r="AR592" s="519"/>
      <c r="AS592" s="519"/>
      <c r="AT592" s="519"/>
      <c r="AU592" s="519"/>
      <c r="AV592" s="519"/>
      <c r="AW592" s="519"/>
    </row>
    <row r="593" spans="2:49" ht="13.5" thickBot="1">
      <c r="B593" s="294"/>
      <c r="C593" s="565"/>
      <c r="D593" s="565"/>
      <c r="E593" s="565"/>
      <c r="F593" s="565"/>
      <c r="G593" s="565"/>
      <c r="H593" s="565"/>
      <c r="I593" s="565"/>
      <c r="J593" s="565"/>
      <c r="K593" s="565"/>
      <c r="L593" s="565"/>
      <c r="M593" s="565"/>
      <c r="N593" s="565"/>
      <c r="O593" s="565"/>
      <c r="P593" s="565"/>
      <c r="Q593" s="565"/>
      <c r="R593" s="565"/>
      <c r="S593" s="565"/>
      <c r="T593" s="565"/>
      <c r="U593" s="565"/>
      <c r="V593" s="565"/>
      <c r="W593" s="565"/>
      <c r="X593" s="565"/>
      <c r="Y593" s="565"/>
      <c r="Z593" s="565"/>
      <c r="AA593" s="565"/>
      <c r="AB593" s="565"/>
      <c r="AC593" s="216">
        <v>844</v>
      </c>
      <c r="AD593" s="217"/>
      <c r="AE593" s="352"/>
      <c r="AF593" s="685" t="s">
        <v>693</v>
      </c>
      <c r="AG593" s="685"/>
      <c r="AH593" s="685"/>
      <c r="AI593" s="685"/>
      <c r="AJ593" s="685"/>
      <c r="AK593" s="685"/>
      <c r="AL593" s="685"/>
      <c r="AM593" s="685"/>
      <c r="AN593" s="685"/>
      <c r="AO593" s="685"/>
      <c r="AP593" s="669" t="s">
        <v>693</v>
      </c>
      <c r="AQ593" s="669"/>
      <c r="AR593" s="669"/>
      <c r="AS593" s="669"/>
      <c r="AT593" s="669"/>
      <c r="AU593" s="669"/>
      <c r="AV593" s="669"/>
      <c r="AW593" s="669"/>
    </row>
    <row r="595" spans="1:30" ht="12.75">
      <c r="A595" s="637" t="s">
        <v>440</v>
      </c>
      <c r="B595" s="482"/>
      <c r="C595" s="482"/>
      <c r="D595" s="482"/>
      <c r="E595" s="482"/>
      <c r="F595" s="482"/>
      <c r="G595" s="482"/>
      <c r="H595" s="482"/>
      <c r="I595" s="482"/>
      <c r="J595" s="482"/>
      <c r="K595" s="482"/>
      <c r="L595" s="482"/>
      <c r="M595" s="482"/>
      <c r="N595" s="482"/>
      <c r="O595" s="482"/>
      <c r="P595" s="482"/>
      <c r="Q595" s="482"/>
      <c r="R595" s="482"/>
      <c r="S595" s="482"/>
      <c r="T595" s="482"/>
      <c r="U595" s="482"/>
      <c r="V595" s="482"/>
      <c r="W595" s="482"/>
      <c r="X595" s="482"/>
      <c r="Y595" s="482"/>
      <c r="Z595" s="482"/>
      <c r="AA595" s="482"/>
      <c r="AB595" s="482"/>
      <c r="AC595" s="482"/>
      <c r="AD595" s="482"/>
    </row>
    <row r="596" spans="2:49" ht="12.75">
      <c r="B596" s="270" t="s">
        <v>149</v>
      </c>
      <c r="C596" s="144"/>
      <c r="D596" s="144"/>
      <c r="E596" s="144"/>
      <c r="F596" s="144"/>
      <c r="G596" s="144"/>
      <c r="H596" s="144"/>
      <c r="I596" s="144"/>
      <c r="J596" s="144"/>
      <c r="K596" s="144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  <c r="AA596" s="143"/>
      <c r="AB596" s="353" t="s">
        <v>441</v>
      </c>
      <c r="AC596" s="354"/>
      <c r="AD596" s="354"/>
      <c r="AE596" s="354"/>
      <c r="AF596" s="354"/>
      <c r="AG596" s="354"/>
      <c r="AH596" s="354"/>
      <c r="AI596" s="354"/>
      <c r="AJ596" s="354"/>
      <c r="AK596" s="354"/>
      <c r="AL596" s="354"/>
      <c r="AM596" s="355"/>
      <c r="AN596" s="271" t="s">
        <v>260</v>
      </c>
      <c r="AO596" s="272"/>
      <c r="AP596" s="272"/>
      <c r="AQ596" s="272"/>
      <c r="AR596" s="272"/>
      <c r="AS596" s="272"/>
      <c r="AT596" s="272"/>
      <c r="AU596" s="272"/>
      <c r="AV596" s="272"/>
      <c r="AW596" s="272"/>
    </row>
    <row r="597" spans="2:49" ht="12.75">
      <c r="B597" s="270" t="s">
        <v>152</v>
      </c>
      <c r="C597" s="144"/>
      <c r="D597" s="144"/>
      <c r="E597" s="144"/>
      <c r="F597" s="144"/>
      <c r="G597" s="144"/>
      <c r="H597" s="144"/>
      <c r="I597" s="144"/>
      <c r="J597" s="144"/>
      <c r="K597" s="144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3"/>
      <c r="Y597" s="585" t="s">
        <v>153</v>
      </c>
      <c r="Z597" s="585"/>
      <c r="AA597" s="585"/>
      <c r="AB597" s="259"/>
      <c r="AC597" s="237"/>
      <c r="AD597" s="356"/>
      <c r="AE597" s="356"/>
      <c r="AF597" s="237"/>
      <c r="AG597" s="237"/>
      <c r="AH597" s="237"/>
      <c r="AI597" s="237"/>
      <c r="AJ597" s="237"/>
      <c r="AK597" s="237"/>
      <c r="AL597" s="237"/>
      <c r="AM597" s="238"/>
      <c r="AN597" s="357" t="s">
        <v>262</v>
      </c>
      <c r="AO597" s="275"/>
      <c r="AP597" s="275"/>
      <c r="AQ597" s="275"/>
      <c r="AR597" s="275"/>
      <c r="AS597" s="275"/>
      <c r="AT597" s="275"/>
      <c r="AU597" s="275"/>
      <c r="AV597" s="275"/>
      <c r="AW597" s="275"/>
    </row>
    <row r="598" spans="2:49" ht="13.5" thickBot="1">
      <c r="B598" s="277">
        <v>1</v>
      </c>
      <c r="C598" s="278"/>
      <c r="D598" s="278"/>
      <c r="E598" s="278"/>
      <c r="F598" s="278"/>
      <c r="G598" s="278"/>
      <c r="H598" s="278"/>
      <c r="I598" s="278"/>
      <c r="J598" s="278"/>
      <c r="K598" s="278"/>
      <c r="L598" s="278"/>
      <c r="M598" s="278"/>
      <c r="N598" s="278"/>
      <c r="O598" s="278"/>
      <c r="P598" s="278"/>
      <c r="Q598" s="278"/>
      <c r="R598" s="278"/>
      <c r="S598" s="278"/>
      <c r="T598" s="278"/>
      <c r="U598" s="278"/>
      <c r="V598" s="278"/>
      <c r="W598" s="278"/>
      <c r="X598" s="279"/>
      <c r="Y598" s="146">
        <v>2</v>
      </c>
      <c r="Z598" s="147"/>
      <c r="AA598" s="148"/>
      <c r="AB598" s="146">
        <v>3</v>
      </c>
      <c r="AC598" s="147"/>
      <c r="AD598" s="147"/>
      <c r="AE598" s="147"/>
      <c r="AF598" s="147"/>
      <c r="AG598" s="147"/>
      <c r="AH598" s="147"/>
      <c r="AI598" s="147"/>
      <c r="AJ598" s="147"/>
      <c r="AK598" s="147"/>
      <c r="AL598" s="147"/>
      <c r="AM598" s="148"/>
      <c r="AN598" s="146">
        <v>4</v>
      </c>
      <c r="AO598" s="147"/>
      <c r="AP598" s="147"/>
      <c r="AQ598" s="147"/>
      <c r="AR598" s="147"/>
      <c r="AS598" s="147"/>
      <c r="AT598" s="147"/>
      <c r="AU598" s="147"/>
      <c r="AV598" s="147"/>
      <c r="AW598" s="147"/>
    </row>
    <row r="599" spans="2:49" ht="12.75">
      <c r="B599" s="287" t="s">
        <v>442</v>
      </c>
      <c r="C599" s="281"/>
      <c r="D599" s="281"/>
      <c r="E599" s="281"/>
      <c r="F599" s="281"/>
      <c r="G599" s="281"/>
      <c r="H599" s="281"/>
      <c r="I599" s="281"/>
      <c r="J599" s="281"/>
      <c r="K599" s="281"/>
      <c r="L599" s="281"/>
      <c r="M599" s="281"/>
      <c r="N599" s="281"/>
      <c r="O599" s="281"/>
      <c r="P599" s="281"/>
      <c r="Q599" s="281"/>
      <c r="R599" s="281"/>
      <c r="S599" s="281"/>
      <c r="T599" s="281"/>
      <c r="U599" s="281"/>
      <c r="V599" s="281"/>
      <c r="W599" s="281"/>
      <c r="X599" s="221"/>
      <c r="Y599" s="223">
        <v>910</v>
      </c>
      <c r="Z599" s="224"/>
      <c r="AA599" s="225"/>
      <c r="AB599" s="578" t="s">
        <v>693</v>
      </c>
      <c r="AC599" s="578"/>
      <c r="AD599" s="578"/>
      <c r="AE599" s="578"/>
      <c r="AF599" s="578"/>
      <c r="AG599" s="578"/>
      <c r="AH599" s="578"/>
      <c r="AI599" s="578"/>
      <c r="AJ599" s="578"/>
      <c r="AK599" s="578"/>
      <c r="AL599" s="578"/>
      <c r="AM599" s="578"/>
      <c r="AN599" s="580" t="s">
        <v>693</v>
      </c>
      <c r="AO599" s="580"/>
      <c r="AP599" s="580"/>
      <c r="AQ599" s="580"/>
      <c r="AR599" s="580"/>
      <c r="AS599" s="580"/>
      <c r="AT599" s="580"/>
      <c r="AU599" s="580"/>
      <c r="AV599" s="580"/>
      <c r="AW599" s="580"/>
    </row>
    <row r="600" spans="2:49" ht="12.75">
      <c r="B600" s="258"/>
      <c r="D600" s="136" t="s">
        <v>75</v>
      </c>
      <c r="Y600" s="316"/>
      <c r="Z600" s="300"/>
      <c r="AA600" s="301"/>
      <c r="AB600" s="158"/>
      <c r="AC600" s="158"/>
      <c r="AD600" s="158"/>
      <c r="AE600" s="158"/>
      <c r="AF600" s="158"/>
      <c r="AG600" s="158"/>
      <c r="AH600" s="158"/>
      <c r="AI600" s="158"/>
      <c r="AJ600" s="158"/>
      <c r="AK600" s="158"/>
      <c r="AL600" s="158"/>
      <c r="AM600" s="333"/>
      <c r="AN600" s="158"/>
      <c r="AO600" s="158"/>
      <c r="AP600" s="158"/>
      <c r="AQ600" s="158"/>
      <c r="AR600" s="158"/>
      <c r="AS600" s="158"/>
      <c r="AT600" s="158"/>
      <c r="AU600" s="158"/>
      <c r="AV600" s="158"/>
      <c r="AW600" s="158"/>
    </row>
    <row r="601" spans="2:49" ht="12.75">
      <c r="B601" s="211"/>
      <c r="C601" s="565"/>
      <c r="D601" s="565"/>
      <c r="E601" s="565"/>
      <c r="F601" s="565"/>
      <c r="G601" s="565"/>
      <c r="H601" s="565"/>
      <c r="I601" s="565"/>
      <c r="J601" s="565"/>
      <c r="K601" s="565"/>
      <c r="L601" s="565"/>
      <c r="M601" s="565"/>
      <c r="N601" s="565"/>
      <c r="O601" s="565"/>
      <c r="P601" s="565"/>
      <c r="Q601" s="565"/>
      <c r="R601" s="565"/>
      <c r="S601" s="565"/>
      <c r="T601" s="565"/>
      <c r="U601" s="565"/>
      <c r="V601" s="565"/>
      <c r="W601" s="565"/>
      <c r="X601" s="565"/>
      <c r="Y601" s="248">
        <v>911</v>
      </c>
      <c r="Z601" s="317"/>
      <c r="AA601" s="318"/>
      <c r="AB601" s="566" t="s">
        <v>693</v>
      </c>
      <c r="AC601" s="566"/>
      <c r="AD601" s="566"/>
      <c r="AE601" s="566"/>
      <c r="AF601" s="566"/>
      <c r="AG601" s="566"/>
      <c r="AH601" s="566"/>
      <c r="AI601" s="566"/>
      <c r="AJ601" s="566"/>
      <c r="AK601" s="566"/>
      <c r="AL601" s="566"/>
      <c r="AM601" s="566"/>
      <c r="AN601" s="567" t="s">
        <v>693</v>
      </c>
      <c r="AO601" s="567"/>
      <c r="AP601" s="567"/>
      <c r="AQ601" s="567"/>
      <c r="AR601" s="567"/>
      <c r="AS601" s="567"/>
      <c r="AT601" s="567"/>
      <c r="AU601" s="567"/>
      <c r="AV601" s="567"/>
      <c r="AW601" s="567"/>
    </row>
    <row r="602" spans="2:49" ht="12.75">
      <c r="B602" s="211"/>
      <c r="C602" s="565"/>
      <c r="D602" s="565"/>
      <c r="E602" s="565"/>
      <c r="F602" s="565"/>
      <c r="G602" s="565"/>
      <c r="H602" s="565"/>
      <c r="I602" s="565"/>
      <c r="J602" s="565"/>
      <c r="K602" s="565"/>
      <c r="L602" s="565"/>
      <c r="M602" s="565"/>
      <c r="N602" s="565"/>
      <c r="O602" s="565"/>
      <c r="P602" s="565"/>
      <c r="Q602" s="565"/>
      <c r="R602" s="565"/>
      <c r="S602" s="565"/>
      <c r="T602" s="565"/>
      <c r="U602" s="565"/>
      <c r="V602" s="565"/>
      <c r="W602" s="565"/>
      <c r="X602" s="565"/>
      <c r="Y602" s="248">
        <v>912</v>
      </c>
      <c r="Z602" s="317"/>
      <c r="AA602" s="318"/>
      <c r="AB602" s="566" t="s">
        <v>693</v>
      </c>
      <c r="AC602" s="566"/>
      <c r="AD602" s="566"/>
      <c r="AE602" s="566"/>
      <c r="AF602" s="566"/>
      <c r="AG602" s="566"/>
      <c r="AH602" s="566"/>
      <c r="AI602" s="566"/>
      <c r="AJ602" s="566"/>
      <c r="AK602" s="566"/>
      <c r="AL602" s="566"/>
      <c r="AM602" s="566"/>
      <c r="AN602" s="567" t="s">
        <v>693</v>
      </c>
      <c r="AO602" s="567"/>
      <c r="AP602" s="567"/>
      <c r="AQ602" s="567"/>
      <c r="AR602" s="567"/>
      <c r="AS602" s="567"/>
      <c r="AT602" s="567"/>
      <c r="AU602" s="567"/>
      <c r="AV602" s="567"/>
      <c r="AW602" s="567"/>
    </row>
    <row r="603" spans="2:49" ht="12.75">
      <c r="B603" s="211"/>
      <c r="C603" s="565"/>
      <c r="D603" s="565"/>
      <c r="E603" s="565"/>
      <c r="F603" s="565"/>
      <c r="G603" s="565"/>
      <c r="H603" s="565"/>
      <c r="I603" s="565"/>
      <c r="J603" s="565"/>
      <c r="K603" s="565"/>
      <c r="L603" s="565"/>
      <c r="M603" s="565"/>
      <c r="N603" s="565"/>
      <c r="O603" s="565"/>
      <c r="P603" s="565"/>
      <c r="Q603" s="565"/>
      <c r="R603" s="565"/>
      <c r="S603" s="565"/>
      <c r="T603" s="565"/>
      <c r="U603" s="565"/>
      <c r="V603" s="565"/>
      <c r="W603" s="565"/>
      <c r="X603" s="565"/>
      <c r="Y603" s="248">
        <v>913</v>
      </c>
      <c r="Z603" s="317"/>
      <c r="AA603" s="318"/>
      <c r="AB603" s="566" t="s">
        <v>693</v>
      </c>
      <c r="AC603" s="566"/>
      <c r="AD603" s="566"/>
      <c r="AE603" s="566"/>
      <c r="AF603" s="566"/>
      <c r="AG603" s="566"/>
      <c r="AH603" s="566"/>
      <c r="AI603" s="566"/>
      <c r="AJ603" s="566"/>
      <c r="AK603" s="566"/>
      <c r="AL603" s="566"/>
      <c r="AM603" s="566"/>
      <c r="AN603" s="567" t="s">
        <v>693</v>
      </c>
      <c r="AO603" s="567"/>
      <c r="AP603" s="567"/>
      <c r="AQ603" s="567"/>
      <c r="AR603" s="567"/>
      <c r="AS603" s="567"/>
      <c r="AT603" s="567"/>
      <c r="AU603" s="567"/>
      <c r="AV603" s="567"/>
      <c r="AW603" s="567"/>
    </row>
    <row r="604" spans="2:49" ht="36">
      <c r="B604" s="258"/>
      <c r="Y604" s="240"/>
      <c r="AB604" s="222" t="s">
        <v>387</v>
      </c>
      <c r="AC604" s="324"/>
      <c r="AD604" s="324"/>
      <c r="AE604" s="324"/>
      <c r="AF604" s="324"/>
      <c r="AG604" s="325"/>
      <c r="AH604" s="222" t="s">
        <v>443</v>
      </c>
      <c r="AI604" s="324"/>
      <c r="AJ604" s="324"/>
      <c r="AK604" s="324"/>
      <c r="AL604" s="324"/>
      <c r="AM604" s="325"/>
      <c r="AN604" s="222" t="s">
        <v>444</v>
      </c>
      <c r="AO604" s="324"/>
      <c r="AP604" s="324"/>
      <c r="AQ604" s="324"/>
      <c r="AR604" s="324"/>
      <c r="AS604" s="325"/>
      <c r="AT604" s="222" t="s">
        <v>388</v>
      </c>
      <c r="AU604" s="324"/>
      <c r="AV604" s="324"/>
      <c r="AW604" s="324"/>
    </row>
    <row r="605" spans="2:49" ht="12.75">
      <c r="B605" s="703" t="s">
        <v>445</v>
      </c>
      <c r="C605" s="703"/>
      <c r="D605" s="703"/>
      <c r="E605" s="703"/>
      <c r="F605" s="703"/>
      <c r="G605" s="703"/>
      <c r="H605" s="703"/>
      <c r="I605" s="703"/>
      <c r="J605" s="703"/>
      <c r="K605" s="703"/>
      <c r="L605" s="703"/>
      <c r="M605" s="703"/>
      <c r="N605" s="703"/>
      <c r="O605" s="703"/>
      <c r="P605" s="703"/>
      <c r="Q605" s="703"/>
      <c r="R605" s="703"/>
      <c r="S605" s="703"/>
      <c r="T605" s="703"/>
      <c r="U605" s="703"/>
      <c r="V605" s="703"/>
      <c r="W605" s="703"/>
      <c r="X605" s="703"/>
      <c r="Y605" s="214">
        <v>920</v>
      </c>
      <c r="Z605" s="142"/>
      <c r="AA605" s="143"/>
      <c r="AB605" s="524" t="s">
        <v>693</v>
      </c>
      <c r="AC605" s="524"/>
      <c r="AD605" s="524"/>
      <c r="AE605" s="524"/>
      <c r="AF605" s="524"/>
      <c r="AG605" s="524"/>
      <c r="AH605" s="524" t="s">
        <v>693</v>
      </c>
      <c r="AI605" s="524"/>
      <c r="AJ605" s="524"/>
      <c r="AK605" s="524"/>
      <c r="AL605" s="524"/>
      <c r="AM605" s="524"/>
      <c r="AN605" s="524" t="s">
        <v>693</v>
      </c>
      <c r="AO605" s="524"/>
      <c r="AP605" s="524"/>
      <c r="AQ605" s="524"/>
      <c r="AR605" s="524"/>
      <c r="AS605" s="524"/>
      <c r="AT605" s="525" t="s">
        <v>693</v>
      </c>
      <c r="AU605" s="525"/>
      <c r="AV605" s="525"/>
      <c r="AW605" s="525"/>
    </row>
    <row r="606" spans="2:27" ht="12.75">
      <c r="B606" s="358"/>
      <c r="D606" s="136" t="s">
        <v>446</v>
      </c>
      <c r="Y606" s="240"/>
      <c r="AA606" s="241"/>
    </row>
    <row r="607" spans="2:49" ht="12.75">
      <c r="B607" s="211"/>
      <c r="C607" s="565"/>
      <c r="D607" s="565"/>
      <c r="E607" s="565"/>
      <c r="F607" s="565"/>
      <c r="G607" s="565"/>
      <c r="H607" s="565"/>
      <c r="I607" s="565"/>
      <c r="J607" s="565"/>
      <c r="K607" s="565"/>
      <c r="L607" s="565"/>
      <c r="M607" s="565"/>
      <c r="N607" s="565"/>
      <c r="O607" s="565"/>
      <c r="P607" s="565"/>
      <c r="Q607" s="565"/>
      <c r="R607" s="565"/>
      <c r="S607" s="565"/>
      <c r="T607" s="565"/>
      <c r="U607" s="565"/>
      <c r="V607" s="565"/>
      <c r="W607" s="565"/>
      <c r="X607" s="565"/>
      <c r="Y607" s="248">
        <v>921</v>
      </c>
      <c r="Z607" s="317"/>
      <c r="AA607" s="318"/>
      <c r="AB607" s="524" t="s">
        <v>693</v>
      </c>
      <c r="AC607" s="524"/>
      <c r="AD607" s="524"/>
      <c r="AE607" s="524"/>
      <c r="AF607" s="524"/>
      <c r="AG607" s="524"/>
      <c r="AH607" s="524" t="s">
        <v>693</v>
      </c>
      <c r="AI607" s="524"/>
      <c r="AJ607" s="524"/>
      <c r="AK607" s="524"/>
      <c r="AL607" s="524"/>
      <c r="AM607" s="524"/>
      <c r="AN607" s="524" t="s">
        <v>693</v>
      </c>
      <c r="AO607" s="524"/>
      <c r="AP607" s="524"/>
      <c r="AQ607" s="524"/>
      <c r="AR607" s="524"/>
      <c r="AS607" s="524"/>
      <c r="AT607" s="525" t="s">
        <v>693</v>
      </c>
      <c r="AU607" s="525"/>
      <c r="AV607" s="525"/>
      <c r="AW607" s="525"/>
    </row>
    <row r="608" spans="2:49" ht="12.75">
      <c r="B608" s="211"/>
      <c r="C608" s="565"/>
      <c r="D608" s="565"/>
      <c r="E608" s="565"/>
      <c r="F608" s="565"/>
      <c r="G608" s="565"/>
      <c r="H608" s="565"/>
      <c r="I608" s="565"/>
      <c r="J608" s="565"/>
      <c r="K608" s="565"/>
      <c r="L608" s="565"/>
      <c r="M608" s="565"/>
      <c r="N608" s="565"/>
      <c r="O608" s="565"/>
      <c r="P608" s="565"/>
      <c r="Q608" s="565"/>
      <c r="R608" s="565"/>
      <c r="S608" s="565"/>
      <c r="T608" s="565"/>
      <c r="U608" s="565"/>
      <c r="V608" s="565"/>
      <c r="W608" s="565"/>
      <c r="X608" s="565"/>
      <c r="Y608" s="248">
        <v>922</v>
      </c>
      <c r="Z608" s="317"/>
      <c r="AA608" s="318"/>
      <c r="AB608" s="524" t="s">
        <v>693</v>
      </c>
      <c r="AC608" s="524"/>
      <c r="AD608" s="524"/>
      <c r="AE608" s="524"/>
      <c r="AF608" s="524"/>
      <c r="AG608" s="524"/>
      <c r="AH608" s="524" t="s">
        <v>693</v>
      </c>
      <c r="AI608" s="524"/>
      <c r="AJ608" s="524"/>
      <c r="AK608" s="524"/>
      <c r="AL608" s="524"/>
      <c r="AM608" s="524"/>
      <c r="AN608" s="524" t="s">
        <v>693</v>
      </c>
      <c r="AO608" s="524"/>
      <c r="AP608" s="524"/>
      <c r="AQ608" s="524"/>
      <c r="AR608" s="524"/>
      <c r="AS608" s="524"/>
      <c r="AT608" s="525" t="s">
        <v>693</v>
      </c>
      <c r="AU608" s="525"/>
      <c r="AV608" s="525"/>
      <c r="AW608" s="525"/>
    </row>
    <row r="609" spans="2:49" ht="13.5" thickBot="1">
      <c r="B609" s="211"/>
      <c r="C609" s="565"/>
      <c r="D609" s="565"/>
      <c r="E609" s="565"/>
      <c r="F609" s="565"/>
      <c r="G609" s="565"/>
      <c r="H609" s="565"/>
      <c r="I609" s="565"/>
      <c r="J609" s="565"/>
      <c r="K609" s="565"/>
      <c r="L609" s="565"/>
      <c r="M609" s="565"/>
      <c r="N609" s="565"/>
      <c r="O609" s="565"/>
      <c r="P609" s="565"/>
      <c r="Q609" s="565"/>
      <c r="R609" s="565"/>
      <c r="S609" s="565"/>
      <c r="T609" s="565"/>
      <c r="U609" s="565"/>
      <c r="V609" s="565"/>
      <c r="W609" s="565"/>
      <c r="X609" s="565"/>
      <c r="Y609" s="359">
        <v>923</v>
      </c>
      <c r="Z609" s="326"/>
      <c r="AA609" s="327"/>
      <c r="AB609" s="685" t="s">
        <v>693</v>
      </c>
      <c r="AC609" s="685"/>
      <c r="AD609" s="685"/>
      <c r="AE609" s="685"/>
      <c r="AF609" s="685"/>
      <c r="AG609" s="685"/>
      <c r="AH609" s="685" t="s">
        <v>693</v>
      </c>
      <c r="AI609" s="685"/>
      <c r="AJ609" s="685"/>
      <c r="AK609" s="685"/>
      <c r="AL609" s="685"/>
      <c r="AM609" s="685"/>
      <c r="AN609" s="685" t="s">
        <v>693</v>
      </c>
      <c r="AO609" s="685"/>
      <c r="AP609" s="685"/>
      <c r="AQ609" s="685"/>
      <c r="AR609" s="685"/>
      <c r="AS609" s="685"/>
      <c r="AT609" s="669" t="s">
        <v>693</v>
      </c>
      <c r="AU609" s="669"/>
      <c r="AV609" s="669"/>
      <c r="AW609" s="669"/>
    </row>
    <row r="612" spans="2:49" ht="12.75">
      <c r="B612" s="194" t="s">
        <v>140</v>
      </c>
      <c r="I612" s="195"/>
      <c r="J612" s="195"/>
      <c r="K612" s="195"/>
      <c r="L612" s="195"/>
      <c r="M612" s="195"/>
      <c r="N612" s="195"/>
      <c r="P612" s="512" t="s">
        <v>679</v>
      </c>
      <c r="Q612" s="512"/>
      <c r="R612" s="512"/>
      <c r="S612" s="512"/>
      <c r="T612" s="512"/>
      <c r="U612" s="512"/>
      <c r="V612" s="512"/>
      <c r="W612" s="512"/>
      <c r="X612" s="512"/>
      <c r="AA612" s="194" t="s">
        <v>141</v>
      </c>
      <c r="AJ612" s="195"/>
      <c r="AK612" s="195"/>
      <c r="AL612" s="195"/>
      <c r="AM612" s="195"/>
      <c r="AN612" s="195"/>
      <c r="AQ612" s="512" t="s">
        <v>142</v>
      </c>
      <c r="AR612" s="512"/>
      <c r="AS612" s="512"/>
      <c r="AT612" s="512"/>
      <c r="AU612" s="512"/>
      <c r="AV612" s="512"/>
      <c r="AW612" s="512"/>
    </row>
    <row r="613" spans="9:43" ht="12.75">
      <c r="I613" s="196" t="s">
        <v>143</v>
      </c>
      <c r="P613" s="196" t="s">
        <v>144</v>
      </c>
      <c r="AJ613" s="196" t="s">
        <v>143</v>
      </c>
      <c r="AQ613" s="196" t="s">
        <v>144</v>
      </c>
    </row>
    <row r="614" spans="2:15" ht="12.75">
      <c r="B614" s="588" t="s">
        <v>145</v>
      </c>
      <c r="C614" s="588"/>
      <c r="D614" s="588"/>
      <c r="E614" s="588"/>
      <c r="F614" s="588"/>
      <c r="G614" s="588"/>
      <c r="H614" s="588"/>
      <c r="I614" s="588"/>
      <c r="J614" s="588"/>
      <c r="K614" s="588"/>
      <c r="L614" s="588"/>
      <c r="M614" s="588"/>
      <c r="N614" s="588"/>
      <c r="O614" s="588"/>
    </row>
    <row r="616" spans="1:49" ht="12.75">
      <c r="A616" s="704" t="s">
        <v>447</v>
      </c>
      <c r="B616" s="704"/>
      <c r="C616" s="704"/>
      <c r="D616" s="704"/>
      <c r="E616" s="704"/>
      <c r="F616" s="704"/>
      <c r="G616" s="704"/>
      <c r="H616" s="704"/>
      <c r="I616" s="704"/>
      <c r="J616" s="704"/>
      <c r="K616" s="704"/>
      <c r="L616" s="704"/>
      <c r="M616" s="704"/>
      <c r="N616" s="705"/>
      <c r="O616" s="705"/>
      <c r="P616" s="705"/>
      <c r="Q616" s="705"/>
      <c r="R616" s="705"/>
      <c r="S616" s="705"/>
      <c r="T616" s="705"/>
      <c r="U616" s="705"/>
      <c r="V616" s="705"/>
      <c r="W616" s="705"/>
      <c r="X616" s="705"/>
      <c r="Y616" s="705"/>
      <c r="Z616" s="705"/>
      <c r="AA616" s="705"/>
      <c r="AB616" s="705"/>
      <c r="AC616" s="705"/>
      <c r="AD616" s="705"/>
      <c r="AE616" s="705"/>
      <c r="AF616" s="705"/>
      <c r="AG616" s="705"/>
      <c r="AH616" s="705"/>
      <c r="AI616" s="705"/>
      <c r="AJ616" s="705"/>
      <c r="AK616" s="705"/>
      <c r="AL616" s="705"/>
      <c r="AM616" s="705"/>
      <c r="AN616" s="705"/>
      <c r="AO616" s="705"/>
      <c r="AP616" s="705"/>
      <c r="AQ616" s="705"/>
      <c r="AR616" s="705"/>
      <c r="AS616" s="705"/>
      <c r="AT616" s="705"/>
      <c r="AU616" s="705"/>
      <c r="AV616" s="705"/>
      <c r="AW616" s="705"/>
    </row>
    <row r="617" spans="1:49" ht="12.75">
      <c r="A617" s="705"/>
      <c r="B617" s="705"/>
      <c r="C617" s="705"/>
      <c r="D617" s="705"/>
      <c r="E617" s="705"/>
      <c r="F617" s="705"/>
      <c r="G617" s="705"/>
      <c r="H617" s="705"/>
      <c r="I617" s="705"/>
      <c r="J617" s="705"/>
      <c r="K617" s="705"/>
      <c r="L617" s="705"/>
      <c r="M617" s="705"/>
      <c r="N617" s="705"/>
      <c r="O617" s="705"/>
      <c r="P617" s="705"/>
      <c r="Q617" s="705"/>
      <c r="R617" s="705"/>
      <c r="S617" s="705"/>
      <c r="T617" s="705"/>
      <c r="U617" s="705"/>
      <c r="V617" s="705"/>
      <c r="W617" s="705"/>
      <c r="X617" s="705"/>
      <c r="Y617" s="705"/>
      <c r="Z617" s="705"/>
      <c r="AA617" s="705"/>
      <c r="AB617" s="705"/>
      <c r="AC617" s="705"/>
      <c r="AD617" s="705"/>
      <c r="AE617" s="705"/>
      <c r="AF617" s="705"/>
      <c r="AG617" s="705"/>
      <c r="AH617" s="705"/>
      <c r="AI617" s="705"/>
      <c r="AJ617" s="705"/>
      <c r="AK617" s="705"/>
      <c r="AL617" s="705"/>
      <c r="AM617" s="705"/>
      <c r="AN617" s="705"/>
      <c r="AO617" s="705"/>
      <c r="AP617" s="705"/>
      <c r="AQ617" s="705"/>
      <c r="AR617" s="705"/>
      <c r="AS617" s="705"/>
      <c r="AT617" s="705"/>
      <c r="AU617" s="705"/>
      <c r="AV617" s="705"/>
      <c r="AW617" s="705"/>
    </row>
    <row r="618" spans="1:49" ht="12.75">
      <c r="A618" s="705"/>
      <c r="B618" s="705"/>
      <c r="C618" s="705"/>
      <c r="D618" s="705"/>
      <c r="E618" s="705"/>
      <c r="F618" s="705"/>
      <c r="G618" s="705"/>
      <c r="H618" s="705"/>
      <c r="I618" s="705"/>
      <c r="J618" s="705"/>
      <c r="K618" s="705"/>
      <c r="L618" s="705"/>
      <c r="M618" s="705"/>
      <c r="N618" s="705"/>
      <c r="O618" s="705"/>
      <c r="P618" s="705"/>
      <c r="Q618" s="705"/>
      <c r="R618" s="705"/>
      <c r="S618" s="705"/>
      <c r="T618" s="705"/>
      <c r="U618" s="705"/>
      <c r="V618" s="705"/>
      <c r="W618" s="705"/>
      <c r="X618" s="705"/>
      <c r="Y618" s="705"/>
      <c r="Z618" s="705"/>
      <c r="AA618" s="705"/>
      <c r="AB618" s="705"/>
      <c r="AC618" s="705"/>
      <c r="AD618" s="705"/>
      <c r="AE618" s="705"/>
      <c r="AF618" s="705"/>
      <c r="AG618" s="705"/>
      <c r="AH618" s="705"/>
      <c r="AI618" s="705"/>
      <c r="AJ618" s="705"/>
      <c r="AK618" s="705"/>
      <c r="AL618" s="705"/>
      <c r="AM618" s="705"/>
      <c r="AN618" s="705"/>
      <c r="AO618" s="705"/>
      <c r="AP618" s="705"/>
      <c r="AQ618" s="705"/>
      <c r="AR618" s="705"/>
      <c r="AS618" s="705"/>
      <c r="AT618" s="705"/>
      <c r="AU618" s="705"/>
      <c r="AV618" s="705"/>
      <c r="AW618" s="705"/>
    </row>
    <row r="620" spans="2:49" ht="12.75">
      <c r="B620" s="706" t="s">
        <v>448</v>
      </c>
      <c r="C620" s="706"/>
      <c r="D620" s="706"/>
      <c r="E620" s="706"/>
      <c r="F620" s="706"/>
      <c r="G620" s="706"/>
      <c r="H620" s="706"/>
      <c r="I620" s="706"/>
      <c r="J620" s="706"/>
      <c r="K620" s="706"/>
      <c r="L620" s="706"/>
      <c r="M620" s="706"/>
      <c r="N620" s="509"/>
      <c r="O620" s="509"/>
      <c r="P620" s="509"/>
      <c r="Q620" s="509"/>
      <c r="R620" s="509"/>
      <c r="S620" s="509"/>
      <c r="T620" s="509"/>
      <c r="U620" s="509"/>
      <c r="V620" s="509"/>
      <c r="W620" s="509"/>
      <c r="X620" s="509"/>
      <c r="Y620" s="509"/>
      <c r="Z620" s="509"/>
      <c r="AA620" s="509"/>
      <c r="AB620" s="509"/>
      <c r="AC620" s="509"/>
      <c r="AD620" s="509"/>
      <c r="AE620" s="509"/>
      <c r="AF620" s="509"/>
      <c r="AG620" s="509"/>
      <c r="AH620" s="509"/>
      <c r="AI620" s="509"/>
      <c r="AJ620" s="509"/>
      <c r="AK620" s="509"/>
      <c r="AL620" s="509"/>
      <c r="AM620" s="509"/>
      <c r="AN620" s="509"/>
      <c r="AO620" s="509"/>
      <c r="AP620" s="509"/>
      <c r="AQ620" s="509"/>
      <c r="AR620" s="509"/>
      <c r="AS620" s="509"/>
      <c r="AT620" s="509"/>
      <c r="AU620" s="509"/>
      <c r="AV620" s="509"/>
      <c r="AW620" s="509"/>
    </row>
    <row r="621" spans="2:49" ht="12.75">
      <c r="B621" s="707" t="s">
        <v>449</v>
      </c>
      <c r="C621" s="707"/>
      <c r="D621" s="707"/>
      <c r="E621" s="707"/>
      <c r="F621" s="707"/>
      <c r="G621" s="707"/>
      <c r="H621" s="707"/>
      <c r="I621" s="707"/>
      <c r="J621" s="707"/>
      <c r="K621" s="707"/>
      <c r="L621" s="707"/>
      <c r="M621" s="707"/>
      <c r="N621" s="482"/>
      <c r="O621" s="482"/>
      <c r="P621" s="482"/>
      <c r="Q621" s="482"/>
      <c r="R621" s="482"/>
      <c r="S621" s="482"/>
      <c r="T621" s="482"/>
      <c r="U621" s="482"/>
      <c r="V621" s="482"/>
      <c r="W621" s="482"/>
      <c r="X621" s="482"/>
      <c r="Y621" s="482"/>
      <c r="Z621" s="482"/>
      <c r="AA621" s="482"/>
      <c r="AB621" s="482"/>
      <c r="AC621" s="482"/>
      <c r="AD621" s="482"/>
      <c r="AE621" s="482"/>
      <c r="AF621" s="482"/>
      <c r="AG621" s="482"/>
      <c r="AH621" s="482"/>
      <c r="AI621" s="482"/>
      <c r="AJ621" s="482"/>
      <c r="AK621" s="482"/>
      <c r="AL621" s="482"/>
      <c r="AM621" s="482"/>
      <c r="AN621" s="482"/>
      <c r="AO621" s="482"/>
      <c r="AP621" s="482"/>
      <c r="AQ621" s="482"/>
      <c r="AR621" s="482"/>
      <c r="AS621" s="482"/>
      <c r="AT621" s="482"/>
      <c r="AU621" s="482"/>
      <c r="AV621" s="482"/>
      <c r="AW621" s="482"/>
    </row>
    <row r="623" spans="2:49" ht="38.25" customHeight="1">
      <c r="B623" s="708" t="s">
        <v>489</v>
      </c>
      <c r="C623" s="708"/>
      <c r="D623" s="708"/>
      <c r="E623" s="708"/>
      <c r="F623" s="708"/>
      <c r="G623" s="708"/>
      <c r="H623" s="708"/>
      <c r="I623" s="395"/>
      <c r="J623" s="395"/>
      <c r="K623" s="395"/>
      <c r="L623" s="395"/>
      <c r="M623" s="395"/>
      <c r="N623" s="395"/>
      <c r="O623" s="395"/>
      <c r="P623" s="395"/>
      <c r="Q623" s="395"/>
      <c r="R623" s="395"/>
      <c r="S623" s="395"/>
      <c r="T623" s="395"/>
      <c r="U623" s="395"/>
      <c r="V623" s="395"/>
      <c r="W623" s="395"/>
      <c r="X623" s="395"/>
      <c r="Y623" s="395"/>
      <c r="Z623" s="395"/>
      <c r="AA623" s="395"/>
      <c r="AB623" s="395"/>
      <c r="AC623" s="395"/>
      <c r="AD623" s="395"/>
      <c r="AE623" s="395"/>
      <c r="AF623" s="395"/>
      <c r="AG623" s="709" t="s">
        <v>450</v>
      </c>
      <c r="AH623" s="709"/>
      <c r="AI623" s="710"/>
      <c r="AJ623" s="710"/>
      <c r="AK623" s="710"/>
      <c r="AL623" s="710"/>
      <c r="AM623" s="711" t="s">
        <v>453</v>
      </c>
      <c r="AN623" s="711"/>
      <c r="AO623" s="712"/>
      <c r="AP623" s="712"/>
      <c r="AQ623" s="712"/>
      <c r="AR623" s="712"/>
      <c r="AS623" s="712"/>
      <c r="AT623" s="711" t="s">
        <v>63</v>
      </c>
      <c r="AU623" s="713"/>
      <c r="AV623" s="713"/>
      <c r="AW623" s="713"/>
    </row>
    <row r="624" spans="2:49" ht="12.75">
      <c r="B624" s="714" t="s">
        <v>454</v>
      </c>
      <c r="C624" s="715"/>
      <c r="D624" s="715"/>
      <c r="E624" s="715"/>
      <c r="F624" s="715"/>
      <c r="G624" s="715"/>
      <c r="H624" s="715"/>
      <c r="I624" s="695"/>
      <c r="J624" s="695"/>
      <c r="K624" s="695"/>
      <c r="L624" s="695"/>
      <c r="M624" s="695"/>
      <c r="N624" s="695"/>
      <c r="O624" s="695"/>
      <c r="P624" s="695"/>
      <c r="Q624" s="695"/>
      <c r="R624" s="695"/>
      <c r="S624" s="695"/>
      <c r="T624" s="695"/>
      <c r="U624" s="695"/>
      <c r="V624" s="695"/>
      <c r="W624" s="695"/>
      <c r="X624" s="695"/>
      <c r="Y624" s="695"/>
      <c r="Z624" s="695"/>
      <c r="AA624" s="695"/>
      <c r="AB624" s="695"/>
      <c r="AC624" s="695"/>
      <c r="AD624" s="695"/>
      <c r="AE624" s="695"/>
      <c r="AF624" s="716"/>
      <c r="AG624" s="358"/>
      <c r="AH624" s="360"/>
      <c r="AI624" s="360"/>
      <c r="AJ624" s="360"/>
      <c r="AK624" s="360"/>
      <c r="AL624" s="361"/>
      <c r="AM624" s="358"/>
      <c r="AN624" s="360"/>
      <c r="AO624" s="360"/>
      <c r="AP624" s="360"/>
      <c r="AQ624" s="360"/>
      <c r="AR624" s="360"/>
      <c r="AS624" s="361"/>
      <c r="AT624" s="358"/>
      <c r="AU624" s="360"/>
      <c r="AV624" s="360"/>
      <c r="AW624" s="360"/>
    </row>
    <row r="625" spans="2:49" ht="12.75">
      <c r="B625" s="362">
        <v>1</v>
      </c>
      <c r="C625" s="717" t="s">
        <v>455</v>
      </c>
      <c r="D625" s="718"/>
      <c r="E625" s="718"/>
      <c r="F625" s="718"/>
      <c r="G625" s="718"/>
      <c r="H625" s="718"/>
      <c r="I625" s="719"/>
      <c r="J625" s="719"/>
      <c r="K625" s="719"/>
      <c r="L625" s="719"/>
      <c r="M625" s="719"/>
      <c r="N625" s="719"/>
      <c r="O625" s="719"/>
      <c r="P625" s="719"/>
      <c r="Q625" s="719"/>
      <c r="R625" s="719"/>
      <c r="S625" s="719"/>
      <c r="T625" s="719"/>
      <c r="U625" s="719"/>
      <c r="V625" s="719"/>
      <c r="W625" s="719"/>
      <c r="X625" s="719"/>
      <c r="Y625" s="719"/>
      <c r="Z625" s="719"/>
      <c r="AA625" s="719"/>
      <c r="AB625" s="719"/>
      <c r="AC625" s="719"/>
      <c r="AD625" s="719"/>
      <c r="AE625" s="719"/>
      <c r="AF625" s="719"/>
      <c r="AG625" s="720">
        <v>110</v>
      </c>
      <c r="AH625" s="720"/>
      <c r="AI625" s="721"/>
      <c r="AJ625" s="721"/>
      <c r="AK625" s="721"/>
      <c r="AL625" s="721"/>
      <c r="AM625" s="722" t="s">
        <v>693</v>
      </c>
      <c r="AN625" s="722"/>
      <c r="AO625" s="723"/>
      <c r="AP625" s="723"/>
      <c r="AQ625" s="723"/>
      <c r="AR625" s="723"/>
      <c r="AS625" s="723"/>
      <c r="AT625" s="724" t="s">
        <v>693</v>
      </c>
      <c r="AU625" s="725"/>
      <c r="AV625" s="725"/>
      <c r="AW625" s="725"/>
    </row>
    <row r="626" spans="2:49" ht="12.75">
      <c r="B626" s="363">
        <v>2</v>
      </c>
      <c r="C626" s="726" t="s">
        <v>66</v>
      </c>
      <c r="D626" s="726"/>
      <c r="E626" s="726"/>
      <c r="F626" s="726"/>
      <c r="G626" s="726"/>
      <c r="H626" s="726"/>
      <c r="I626" s="719"/>
      <c r="J626" s="719"/>
      <c r="K626" s="719"/>
      <c r="L626" s="719"/>
      <c r="M626" s="719"/>
      <c r="N626" s="719"/>
      <c r="O626" s="719"/>
      <c r="P626" s="719"/>
      <c r="Q626" s="719"/>
      <c r="R626" s="719"/>
      <c r="S626" s="719"/>
      <c r="T626" s="719"/>
      <c r="U626" s="719"/>
      <c r="V626" s="719"/>
      <c r="W626" s="719"/>
      <c r="X626" s="719"/>
      <c r="Y626" s="719"/>
      <c r="Z626" s="719"/>
      <c r="AA626" s="719"/>
      <c r="AB626" s="719"/>
      <c r="AC626" s="719"/>
      <c r="AD626" s="719"/>
      <c r="AE626" s="719"/>
      <c r="AF626" s="719"/>
      <c r="AG626" s="720">
        <v>120</v>
      </c>
      <c r="AH626" s="720"/>
      <c r="AI626" s="721"/>
      <c r="AJ626" s="721"/>
      <c r="AK626" s="721"/>
      <c r="AL626" s="721"/>
      <c r="AM626" s="727">
        <v>1772471.63</v>
      </c>
      <c r="AN626" s="727"/>
      <c r="AO626" s="721"/>
      <c r="AP626" s="721"/>
      <c r="AQ626" s="721"/>
      <c r="AR626" s="721"/>
      <c r="AS626" s="721"/>
      <c r="AT626" s="728">
        <v>3057</v>
      </c>
      <c r="AU626" s="729"/>
      <c r="AV626" s="729"/>
      <c r="AW626" s="729"/>
    </row>
    <row r="627" spans="2:49" ht="12.75">
      <c r="B627" s="363">
        <v>3</v>
      </c>
      <c r="C627" s="730" t="s">
        <v>67</v>
      </c>
      <c r="D627" s="731"/>
      <c r="E627" s="731"/>
      <c r="F627" s="731"/>
      <c r="G627" s="731"/>
      <c r="H627" s="731"/>
      <c r="I627" s="719"/>
      <c r="J627" s="719"/>
      <c r="K627" s="719"/>
      <c r="L627" s="719"/>
      <c r="M627" s="719"/>
      <c r="N627" s="719"/>
      <c r="O627" s="719"/>
      <c r="P627" s="719"/>
      <c r="Q627" s="719"/>
      <c r="R627" s="719"/>
      <c r="S627" s="719"/>
      <c r="T627" s="719"/>
      <c r="U627" s="719"/>
      <c r="V627" s="719"/>
      <c r="W627" s="719"/>
      <c r="X627" s="719"/>
      <c r="Y627" s="719"/>
      <c r="Z627" s="719"/>
      <c r="AA627" s="719"/>
      <c r="AB627" s="719"/>
      <c r="AC627" s="719"/>
      <c r="AD627" s="719"/>
      <c r="AE627" s="719"/>
      <c r="AF627" s="719"/>
      <c r="AG627" s="720">
        <v>130</v>
      </c>
      <c r="AH627" s="720"/>
      <c r="AI627" s="721"/>
      <c r="AJ627" s="721"/>
      <c r="AK627" s="721"/>
      <c r="AL627" s="721"/>
      <c r="AM627" s="732">
        <v>55932.2</v>
      </c>
      <c r="AN627" s="732"/>
      <c r="AO627" s="721"/>
      <c r="AP627" s="721"/>
      <c r="AQ627" s="721"/>
      <c r="AR627" s="721"/>
      <c r="AS627" s="721"/>
      <c r="AT627" s="728">
        <v>73</v>
      </c>
      <c r="AU627" s="729"/>
      <c r="AV627" s="729"/>
      <c r="AW627" s="729"/>
    </row>
    <row r="628" spans="2:49" ht="12.75">
      <c r="B628" s="363">
        <v>4</v>
      </c>
      <c r="C628" s="726" t="s">
        <v>68</v>
      </c>
      <c r="D628" s="726"/>
      <c r="E628" s="726"/>
      <c r="F628" s="726"/>
      <c r="G628" s="726"/>
      <c r="H628" s="726"/>
      <c r="I628" s="719"/>
      <c r="J628" s="719"/>
      <c r="K628" s="719"/>
      <c r="L628" s="719"/>
      <c r="M628" s="719"/>
      <c r="N628" s="719"/>
      <c r="O628" s="719"/>
      <c r="P628" s="719"/>
      <c r="Q628" s="719"/>
      <c r="R628" s="719"/>
      <c r="S628" s="719"/>
      <c r="T628" s="719"/>
      <c r="U628" s="719"/>
      <c r="V628" s="719"/>
      <c r="W628" s="719"/>
      <c r="X628" s="719"/>
      <c r="Y628" s="719"/>
      <c r="Z628" s="719"/>
      <c r="AA628" s="719"/>
      <c r="AB628" s="719"/>
      <c r="AC628" s="719"/>
      <c r="AD628" s="719"/>
      <c r="AE628" s="719"/>
      <c r="AF628" s="719"/>
      <c r="AG628" s="720">
        <v>135</v>
      </c>
      <c r="AH628" s="720"/>
      <c r="AI628" s="721"/>
      <c r="AJ628" s="721"/>
      <c r="AK628" s="721"/>
      <c r="AL628" s="721"/>
      <c r="AM628" s="733" t="s">
        <v>693</v>
      </c>
      <c r="AN628" s="733"/>
      <c r="AO628" s="721"/>
      <c r="AP628" s="721"/>
      <c r="AQ628" s="721"/>
      <c r="AR628" s="721"/>
      <c r="AS628" s="721"/>
      <c r="AT628" s="728" t="s">
        <v>693</v>
      </c>
      <c r="AU628" s="729"/>
      <c r="AV628" s="729"/>
      <c r="AW628" s="729"/>
    </row>
    <row r="629" spans="2:49" ht="12.75">
      <c r="B629" s="363">
        <v>5</v>
      </c>
      <c r="C629" s="730" t="s">
        <v>456</v>
      </c>
      <c r="D629" s="731"/>
      <c r="E629" s="731"/>
      <c r="F629" s="731"/>
      <c r="G629" s="731"/>
      <c r="H629" s="731"/>
      <c r="I629" s="719"/>
      <c r="J629" s="719"/>
      <c r="K629" s="719"/>
      <c r="L629" s="719"/>
      <c r="M629" s="719"/>
      <c r="N629" s="719"/>
      <c r="O629" s="719"/>
      <c r="P629" s="719"/>
      <c r="Q629" s="719"/>
      <c r="R629" s="719"/>
      <c r="S629" s="719"/>
      <c r="T629" s="719"/>
      <c r="U629" s="719"/>
      <c r="V629" s="719"/>
      <c r="W629" s="719"/>
      <c r="X629" s="719"/>
      <c r="Y629" s="719"/>
      <c r="Z629" s="719"/>
      <c r="AA629" s="719"/>
      <c r="AB629" s="719"/>
      <c r="AC629" s="719"/>
      <c r="AD629" s="719"/>
      <c r="AE629" s="719"/>
      <c r="AF629" s="719"/>
      <c r="AG629" s="734" t="s">
        <v>457</v>
      </c>
      <c r="AH629" s="734"/>
      <c r="AI629" s="721"/>
      <c r="AJ629" s="721"/>
      <c r="AK629" s="721"/>
      <c r="AL629" s="721"/>
      <c r="AM629" s="727">
        <v>2484007.5</v>
      </c>
      <c r="AN629" s="727"/>
      <c r="AO629" s="721"/>
      <c r="AP629" s="721"/>
      <c r="AQ629" s="721"/>
      <c r="AR629" s="721"/>
      <c r="AS629" s="721"/>
      <c r="AT629" s="728">
        <v>2302</v>
      </c>
      <c r="AU629" s="729"/>
      <c r="AV629" s="729"/>
      <c r="AW629" s="729"/>
    </row>
    <row r="630" spans="2:49" ht="12.75">
      <c r="B630" s="363">
        <v>6</v>
      </c>
      <c r="C630" s="730" t="s">
        <v>458</v>
      </c>
      <c r="D630" s="731"/>
      <c r="E630" s="731"/>
      <c r="F630" s="731"/>
      <c r="G630" s="731"/>
      <c r="H630" s="731"/>
      <c r="I630" s="719"/>
      <c r="J630" s="719"/>
      <c r="K630" s="719"/>
      <c r="L630" s="719"/>
      <c r="M630" s="719"/>
      <c r="N630" s="719"/>
      <c r="O630" s="719"/>
      <c r="P630" s="719"/>
      <c r="Q630" s="719"/>
      <c r="R630" s="719"/>
      <c r="S630" s="719"/>
      <c r="T630" s="719"/>
      <c r="U630" s="719"/>
      <c r="V630" s="719"/>
      <c r="W630" s="719"/>
      <c r="X630" s="719"/>
      <c r="Y630" s="719"/>
      <c r="Z630" s="719"/>
      <c r="AA630" s="719"/>
      <c r="AB630" s="719"/>
      <c r="AC630" s="719"/>
      <c r="AD630" s="719"/>
      <c r="AE630" s="719"/>
      <c r="AF630" s="719"/>
      <c r="AG630" s="720">
        <v>150</v>
      </c>
      <c r="AH630" s="720"/>
      <c r="AI630" s="721"/>
      <c r="AJ630" s="721"/>
      <c r="AK630" s="721"/>
      <c r="AL630" s="721"/>
      <c r="AM630" s="732">
        <v>3075.06</v>
      </c>
      <c r="AN630" s="732"/>
      <c r="AO630" s="721"/>
      <c r="AP630" s="721"/>
      <c r="AQ630" s="721"/>
      <c r="AR630" s="721"/>
      <c r="AS630" s="721"/>
      <c r="AT630" s="728">
        <v>3</v>
      </c>
      <c r="AU630" s="729"/>
      <c r="AV630" s="729"/>
      <c r="AW630" s="729"/>
    </row>
    <row r="631" spans="2:49" ht="12.75">
      <c r="B631" s="364">
        <v>7</v>
      </c>
      <c r="C631" s="735" t="s">
        <v>74</v>
      </c>
      <c r="D631" s="726"/>
      <c r="E631" s="726"/>
      <c r="F631" s="726"/>
      <c r="G631" s="726"/>
      <c r="H631" s="726"/>
      <c r="I631" s="719"/>
      <c r="J631" s="719"/>
      <c r="K631" s="719"/>
      <c r="L631" s="719"/>
      <c r="M631" s="719"/>
      <c r="N631" s="719"/>
      <c r="O631" s="719"/>
      <c r="P631" s="719"/>
      <c r="Q631" s="719"/>
      <c r="R631" s="719"/>
      <c r="S631" s="719"/>
      <c r="T631" s="719"/>
      <c r="U631" s="719"/>
      <c r="V631" s="719"/>
      <c r="W631" s="719"/>
      <c r="X631" s="719"/>
      <c r="Y631" s="719"/>
      <c r="Z631" s="719"/>
      <c r="AA631" s="719"/>
      <c r="AB631" s="719"/>
      <c r="AC631" s="719"/>
      <c r="AD631" s="719"/>
      <c r="AE631" s="719"/>
      <c r="AF631" s="719"/>
      <c r="AG631" s="720">
        <v>210</v>
      </c>
      <c r="AH631" s="720"/>
      <c r="AI631" s="721"/>
      <c r="AJ631" s="721"/>
      <c r="AK631" s="721"/>
      <c r="AL631" s="721"/>
      <c r="AM631" s="727">
        <v>15303205.58</v>
      </c>
      <c r="AN631" s="727"/>
      <c r="AO631" s="721"/>
      <c r="AP631" s="721"/>
      <c r="AQ631" s="721"/>
      <c r="AR631" s="721"/>
      <c r="AS631" s="721"/>
      <c r="AT631" s="728">
        <v>11635</v>
      </c>
      <c r="AU631" s="729"/>
      <c r="AV631" s="729"/>
      <c r="AW631" s="729"/>
    </row>
    <row r="632" spans="2:49" ht="12.75">
      <c r="B632" s="364">
        <v>8</v>
      </c>
      <c r="C632" s="735" t="s">
        <v>85</v>
      </c>
      <c r="D632" s="726"/>
      <c r="E632" s="726"/>
      <c r="F632" s="726"/>
      <c r="G632" s="726"/>
      <c r="H632" s="726"/>
      <c r="I632" s="719"/>
      <c r="J632" s="719"/>
      <c r="K632" s="719"/>
      <c r="L632" s="719"/>
      <c r="M632" s="719"/>
      <c r="N632" s="719"/>
      <c r="O632" s="719"/>
      <c r="P632" s="719"/>
      <c r="Q632" s="719"/>
      <c r="R632" s="719"/>
      <c r="S632" s="719"/>
      <c r="T632" s="719"/>
      <c r="U632" s="719"/>
      <c r="V632" s="719"/>
      <c r="W632" s="719"/>
      <c r="X632" s="719"/>
      <c r="Y632" s="719"/>
      <c r="Z632" s="719"/>
      <c r="AA632" s="719"/>
      <c r="AB632" s="719"/>
      <c r="AC632" s="719"/>
      <c r="AD632" s="719"/>
      <c r="AE632" s="719"/>
      <c r="AF632" s="719"/>
      <c r="AG632" s="736">
        <v>220</v>
      </c>
      <c r="AH632" s="736"/>
      <c r="AI632" s="721"/>
      <c r="AJ632" s="721"/>
      <c r="AK632" s="721"/>
      <c r="AL632" s="721"/>
      <c r="AM632" s="732">
        <v>127417.59</v>
      </c>
      <c r="AN632" s="732"/>
      <c r="AO632" s="721"/>
      <c r="AP632" s="721"/>
      <c r="AQ632" s="721"/>
      <c r="AR632" s="721"/>
      <c r="AS632" s="721"/>
      <c r="AT632" s="728">
        <v>22</v>
      </c>
      <c r="AU632" s="729"/>
      <c r="AV632" s="729"/>
      <c r="AW632" s="729"/>
    </row>
    <row r="633" spans="2:49" ht="12.75">
      <c r="B633" s="364">
        <v>9</v>
      </c>
      <c r="C633" s="737" t="s">
        <v>459</v>
      </c>
      <c r="D633" s="738"/>
      <c r="E633" s="738"/>
      <c r="F633" s="738"/>
      <c r="G633" s="738"/>
      <c r="H633" s="738"/>
      <c r="I633" s="719"/>
      <c r="J633" s="719"/>
      <c r="K633" s="719"/>
      <c r="L633" s="719"/>
      <c r="M633" s="719"/>
      <c r="N633" s="719"/>
      <c r="O633" s="719"/>
      <c r="P633" s="719"/>
      <c r="Q633" s="719"/>
      <c r="R633" s="719"/>
      <c r="S633" s="719"/>
      <c r="T633" s="719"/>
      <c r="U633" s="719"/>
      <c r="V633" s="719"/>
      <c r="W633" s="719"/>
      <c r="X633" s="719"/>
      <c r="Y633" s="719"/>
      <c r="Z633" s="719"/>
      <c r="AA633" s="719"/>
      <c r="AB633" s="719"/>
      <c r="AC633" s="719"/>
      <c r="AD633" s="719"/>
      <c r="AE633" s="719"/>
      <c r="AF633" s="719"/>
      <c r="AG633" s="739" t="s">
        <v>460</v>
      </c>
      <c r="AH633" s="739"/>
      <c r="AI633" s="721"/>
      <c r="AJ633" s="721"/>
      <c r="AK633" s="721"/>
      <c r="AL633" s="721"/>
      <c r="AM633" s="727">
        <v>25067068.82</v>
      </c>
      <c r="AN633" s="727"/>
      <c r="AO633" s="721"/>
      <c r="AP633" s="721"/>
      <c r="AQ633" s="721"/>
      <c r="AR633" s="721"/>
      <c r="AS633" s="721"/>
      <c r="AT633" s="728">
        <v>20754</v>
      </c>
      <c r="AU633" s="729"/>
      <c r="AV633" s="729"/>
      <c r="AW633" s="729"/>
    </row>
    <row r="634" spans="2:49" ht="12.75">
      <c r="B634" s="364">
        <v>10</v>
      </c>
      <c r="C634" s="735" t="s">
        <v>90</v>
      </c>
      <c r="D634" s="726"/>
      <c r="E634" s="726"/>
      <c r="F634" s="726"/>
      <c r="G634" s="726"/>
      <c r="H634" s="726"/>
      <c r="I634" s="719"/>
      <c r="J634" s="719"/>
      <c r="K634" s="719"/>
      <c r="L634" s="719"/>
      <c r="M634" s="719"/>
      <c r="N634" s="719"/>
      <c r="O634" s="719"/>
      <c r="P634" s="719"/>
      <c r="Q634" s="719"/>
      <c r="R634" s="719"/>
      <c r="S634" s="719"/>
      <c r="T634" s="719"/>
      <c r="U634" s="719"/>
      <c r="V634" s="719"/>
      <c r="W634" s="719"/>
      <c r="X634" s="719"/>
      <c r="Y634" s="719"/>
      <c r="Z634" s="719"/>
      <c r="AA634" s="719"/>
      <c r="AB634" s="719"/>
      <c r="AC634" s="719"/>
      <c r="AD634" s="719"/>
      <c r="AE634" s="719"/>
      <c r="AF634" s="719"/>
      <c r="AG634" s="720">
        <v>260</v>
      </c>
      <c r="AH634" s="720"/>
      <c r="AI634" s="721"/>
      <c r="AJ634" s="721"/>
      <c r="AK634" s="721"/>
      <c r="AL634" s="721"/>
      <c r="AM634" s="732">
        <v>136735.93</v>
      </c>
      <c r="AN634" s="732"/>
      <c r="AO634" s="721"/>
      <c r="AP634" s="721"/>
      <c r="AQ634" s="721"/>
      <c r="AR634" s="721"/>
      <c r="AS634" s="721"/>
      <c r="AT634" s="728">
        <v>814</v>
      </c>
      <c r="AU634" s="729"/>
      <c r="AV634" s="729"/>
      <c r="AW634" s="729"/>
    </row>
    <row r="635" spans="2:49" ht="12.75">
      <c r="B635" s="364">
        <v>11</v>
      </c>
      <c r="C635" s="735" t="s">
        <v>91</v>
      </c>
      <c r="D635" s="726"/>
      <c r="E635" s="726"/>
      <c r="F635" s="726"/>
      <c r="G635" s="726"/>
      <c r="H635" s="726"/>
      <c r="I635" s="719"/>
      <c r="J635" s="719"/>
      <c r="K635" s="719"/>
      <c r="L635" s="719"/>
      <c r="M635" s="719"/>
      <c r="N635" s="719"/>
      <c r="O635" s="719"/>
      <c r="P635" s="719"/>
      <c r="Q635" s="719"/>
      <c r="R635" s="719"/>
      <c r="S635" s="719"/>
      <c r="T635" s="719"/>
      <c r="U635" s="719"/>
      <c r="V635" s="719"/>
      <c r="W635" s="719"/>
      <c r="X635" s="719"/>
      <c r="Y635" s="719"/>
      <c r="Z635" s="719"/>
      <c r="AA635" s="719"/>
      <c r="AB635" s="719"/>
      <c r="AC635" s="719"/>
      <c r="AD635" s="719"/>
      <c r="AE635" s="719"/>
      <c r="AF635" s="719"/>
      <c r="AG635" s="720">
        <v>270</v>
      </c>
      <c r="AH635" s="720"/>
      <c r="AI635" s="721"/>
      <c r="AJ635" s="721"/>
      <c r="AK635" s="721"/>
      <c r="AL635" s="721"/>
      <c r="AM635" s="733" t="s">
        <v>693</v>
      </c>
      <c r="AN635" s="733"/>
      <c r="AO635" s="721"/>
      <c r="AP635" s="721"/>
      <c r="AQ635" s="721"/>
      <c r="AR635" s="721"/>
      <c r="AS635" s="721"/>
      <c r="AT635" s="728" t="s">
        <v>693</v>
      </c>
      <c r="AU635" s="729"/>
      <c r="AV635" s="729"/>
      <c r="AW635" s="729"/>
    </row>
    <row r="636" spans="2:49" ht="12.75">
      <c r="B636" s="365">
        <v>12</v>
      </c>
      <c r="C636" s="740" t="s">
        <v>461</v>
      </c>
      <c r="D636" s="740"/>
      <c r="E636" s="740"/>
      <c r="F636" s="740"/>
      <c r="G636" s="740"/>
      <c r="H636" s="740"/>
      <c r="I636" s="741"/>
      <c r="J636" s="741"/>
      <c r="K636" s="741"/>
      <c r="L636" s="741"/>
      <c r="M636" s="741"/>
      <c r="N636" s="741"/>
      <c r="O636" s="741"/>
      <c r="P636" s="741"/>
      <c r="Q636" s="741"/>
      <c r="R636" s="741"/>
      <c r="S636" s="741"/>
      <c r="T636" s="741"/>
      <c r="U636" s="741"/>
      <c r="V636" s="741"/>
      <c r="W636" s="741"/>
      <c r="X636" s="741"/>
      <c r="Y636" s="741"/>
      <c r="Z636" s="741"/>
      <c r="AA636" s="741"/>
      <c r="AB636" s="741"/>
      <c r="AC636" s="741"/>
      <c r="AD636" s="741"/>
      <c r="AE636" s="741"/>
      <c r="AF636" s="741"/>
      <c r="AG636" s="742"/>
      <c r="AH636" s="742"/>
      <c r="AI636" s="743"/>
      <c r="AJ636" s="743"/>
      <c r="AK636" s="743"/>
      <c r="AL636" s="743"/>
      <c r="AM636" s="727">
        <v>44949000</v>
      </c>
      <c r="AN636" s="727"/>
      <c r="AO636" s="744"/>
      <c r="AP636" s="744"/>
      <c r="AQ636" s="744"/>
      <c r="AR636" s="744"/>
      <c r="AS636" s="744"/>
      <c r="AT636" s="728">
        <v>38660</v>
      </c>
      <c r="AU636" s="729"/>
      <c r="AV636" s="729"/>
      <c r="AW636" s="729"/>
    </row>
    <row r="637" spans="2:49" ht="12.75">
      <c r="B637" s="745" t="s">
        <v>462</v>
      </c>
      <c r="C637" s="746"/>
      <c r="D637" s="746"/>
      <c r="E637" s="746"/>
      <c r="F637" s="746"/>
      <c r="G637" s="746"/>
      <c r="H637" s="746"/>
      <c r="I637" s="719"/>
      <c r="J637" s="719"/>
      <c r="K637" s="719"/>
      <c r="L637" s="719"/>
      <c r="M637" s="719"/>
      <c r="N637" s="719"/>
      <c r="O637" s="719"/>
      <c r="P637" s="719"/>
      <c r="Q637" s="719"/>
      <c r="R637" s="719"/>
      <c r="S637" s="719"/>
      <c r="T637" s="719"/>
      <c r="U637" s="719"/>
      <c r="V637" s="719"/>
      <c r="W637" s="719"/>
      <c r="X637" s="719"/>
      <c r="Y637" s="719"/>
      <c r="Z637" s="719"/>
      <c r="AA637" s="719"/>
      <c r="AB637" s="719"/>
      <c r="AC637" s="719"/>
      <c r="AD637" s="719"/>
      <c r="AE637" s="719"/>
      <c r="AF637" s="719"/>
      <c r="AG637" s="734"/>
      <c r="AH637" s="734"/>
      <c r="AI637" s="721"/>
      <c r="AJ637" s="721"/>
      <c r="AK637" s="721"/>
      <c r="AL637" s="721"/>
      <c r="AM637" s="733"/>
      <c r="AN637" s="733"/>
      <c r="AO637" s="721"/>
      <c r="AP637" s="721"/>
      <c r="AQ637" s="721"/>
      <c r="AR637" s="721"/>
      <c r="AS637" s="721"/>
      <c r="AT637" s="728"/>
      <c r="AU637" s="729"/>
      <c r="AV637" s="729"/>
      <c r="AW637" s="729"/>
    </row>
    <row r="638" spans="2:49" ht="12.75">
      <c r="B638" s="364">
        <v>13</v>
      </c>
      <c r="C638" s="737" t="s">
        <v>463</v>
      </c>
      <c r="D638" s="738"/>
      <c r="E638" s="738"/>
      <c r="F638" s="738"/>
      <c r="G638" s="738"/>
      <c r="H638" s="738"/>
      <c r="I638" s="719"/>
      <c r="J638" s="719"/>
      <c r="K638" s="719"/>
      <c r="L638" s="719"/>
      <c r="M638" s="719"/>
      <c r="N638" s="719"/>
      <c r="O638" s="719"/>
      <c r="P638" s="719"/>
      <c r="Q638" s="719"/>
      <c r="R638" s="719"/>
      <c r="S638" s="719"/>
      <c r="T638" s="719"/>
      <c r="U638" s="719"/>
      <c r="V638" s="719"/>
      <c r="W638" s="719"/>
      <c r="X638" s="719"/>
      <c r="Y638" s="719"/>
      <c r="Z638" s="719"/>
      <c r="AA638" s="719"/>
      <c r="AB638" s="719"/>
      <c r="AC638" s="719"/>
      <c r="AD638" s="719"/>
      <c r="AE638" s="719"/>
      <c r="AF638" s="719"/>
      <c r="AG638" s="720">
        <v>510</v>
      </c>
      <c r="AH638" s="720"/>
      <c r="AI638" s="721"/>
      <c r="AJ638" s="721"/>
      <c r="AK638" s="721"/>
      <c r="AL638" s="721"/>
      <c r="AM638" s="733" t="s">
        <v>693</v>
      </c>
      <c r="AN638" s="733"/>
      <c r="AO638" s="721"/>
      <c r="AP638" s="721"/>
      <c r="AQ638" s="721"/>
      <c r="AR638" s="721"/>
      <c r="AS638" s="721"/>
      <c r="AT638" s="728" t="s">
        <v>693</v>
      </c>
      <c r="AU638" s="729"/>
      <c r="AV638" s="729"/>
      <c r="AW638" s="729"/>
    </row>
    <row r="639" spans="2:49" ht="12.75">
      <c r="B639" s="364">
        <v>14</v>
      </c>
      <c r="C639" s="735" t="s">
        <v>464</v>
      </c>
      <c r="D639" s="726"/>
      <c r="E639" s="726"/>
      <c r="F639" s="726"/>
      <c r="G639" s="726"/>
      <c r="H639" s="726"/>
      <c r="I639" s="719"/>
      <c r="J639" s="719"/>
      <c r="K639" s="719"/>
      <c r="L639" s="719"/>
      <c r="M639" s="719"/>
      <c r="N639" s="719"/>
      <c r="O639" s="719"/>
      <c r="P639" s="719"/>
      <c r="Q639" s="719"/>
      <c r="R639" s="719"/>
      <c r="S639" s="719"/>
      <c r="T639" s="719"/>
      <c r="U639" s="719"/>
      <c r="V639" s="719"/>
      <c r="W639" s="719"/>
      <c r="X639" s="719"/>
      <c r="Y639" s="719"/>
      <c r="Z639" s="719"/>
      <c r="AA639" s="719"/>
      <c r="AB639" s="719"/>
      <c r="AC639" s="719"/>
      <c r="AD639" s="719"/>
      <c r="AE639" s="719"/>
      <c r="AF639" s="719"/>
      <c r="AG639" s="736">
        <v>520</v>
      </c>
      <c r="AH639" s="736"/>
      <c r="AI639" s="721"/>
      <c r="AJ639" s="721"/>
      <c r="AK639" s="721"/>
      <c r="AL639" s="721"/>
      <c r="AM639" s="732">
        <v>35147.35</v>
      </c>
      <c r="AN639" s="732"/>
      <c r="AO639" s="721"/>
      <c r="AP639" s="721"/>
      <c r="AQ639" s="721"/>
      <c r="AR639" s="721"/>
      <c r="AS639" s="721"/>
      <c r="AT639" s="728">
        <v>108</v>
      </c>
      <c r="AU639" s="729"/>
      <c r="AV639" s="729"/>
      <c r="AW639" s="729"/>
    </row>
    <row r="640" spans="2:49" ht="12.75">
      <c r="B640" s="364">
        <v>15</v>
      </c>
      <c r="C640" s="737" t="s">
        <v>465</v>
      </c>
      <c r="D640" s="738"/>
      <c r="E640" s="738"/>
      <c r="F640" s="738"/>
      <c r="G640" s="738"/>
      <c r="H640" s="738"/>
      <c r="I640" s="719"/>
      <c r="J640" s="719"/>
      <c r="K640" s="719"/>
      <c r="L640" s="719"/>
      <c r="M640" s="719"/>
      <c r="N640" s="719"/>
      <c r="O640" s="719"/>
      <c r="P640" s="719"/>
      <c r="Q640" s="719"/>
      <c r="R640" s="719"/>
      <c r="S640" s="719"/>
      <c r="T640" s="719"/>
      <c r="U640" s="719"/>
      <c r="V640" s="719"/>
      <c r="W640" s="719"/>
      <c r="X640" s="719"/>
      <c r="Y640" s="719"/>
      <c r="Z640" s="719"/>
      <c r="AA640" s="719"/>
      <c r="AB640" s="719"/>
      <c r="AC640" s="719"/>
      <c r="AD640" s="719"/>
      <c r="AE640" s="719"/>
      <c r="AF640" s="719"/>
      <c r="AG640" s="720">
        <v>610</v>
      </c>
      <c r="AH640" s="720"/>
      <c r="AI640" s="721"/>
      <c r="AJ640" s="721"/>
      <c r="AK640" s="721"/>
      <c r="AL640" s="721"/>
      <c r="AM640" s="727">
        <v>2010989.77</v>
      </c>
      <c r="AN640" s="727"/>
      <c r="AO640" s="721"/>
      <c r="AP640" s="721"/>
      <c r="AQ640" s="721"/>
      <c r="AR640" s="721"/>
      <c r="AS640" s="721"/>
      <c r="AT640" s="728">
        <v>963</v>
      </c>
      <c r="AU640" s="729"/>
      <c r="AV640" s="729"/>
      <c r="AW640" s="729"/>
    </row>
    <row r="641" spans="2:49" ht="12.75">
      <c r="B641" s="366">
        <v>16</v>
      </c>
      <c r="C641" s="717" t="s">
        <v>113</v>
      </c>
      <c r="D641" s="718"/>
      <c r="E641" s="718"/>
      <c r="F641" s="718"/>
      <c r="G641" s="718"/>
      <c r="H641" s="718"/>
      <c r="I641" s="719"/>
      <c r="J641" s="719"/>
      <c r="K641" s="719"/>
      <c r="L641" s="719"/>
      <c r="M641" s="719"/>
      <c r="N641" s="719"/>
      <c r="O641" s="719"/>
      <c r="P641" s="719"/>
      <c r="Q641" s="719"/>
      <c r="R641" s="719"/>
      <c r="S641" s="719"/>
      <c r="T641" s="719"/>
      <c r="U641" s="719"/>
      <c r="V641" s="719"/>
      <c r="W641" s="719"/>
      <c r="X641" s="719"/>
      <c r="Y641" s="719"/>
      <c r="Z641" s="719"/>
      <c r="AA641" s="719"/>
      <c r="AB641" s="719"/>
      <c r="AC641" s="719"/>
      <c r="AD641" s="719"/>
      <c r="AE641" s="719"/>
      <c r="AF641" s="719"/>
      <c r="AG641" s="720">
        <v>620</v>
      </c>
      <c r="AH641" s="720"/>
      <c r="AI641" s="721"/>
      <c r="AJ641" s="721"/>
      <c r="AK641" s="721"/>
      <c r="AL641" s="721"/>
      <c r="AM641" s="727">
        <v>23021972.42</v>
      </c>
      <c r="AN641" s="727"/>
      <c r="AO641" s="721"/>
      <c r="AP641" s="721"/>
      <c r="AQ641" s="721"/>
      <c r="AR641" s="721"/>
      <c r="AS641" s="721"/>
      <c r="AT641" s="728">
        <v>11330</v>
      </c>
      <c r="AU641" s="729"/>
      <c r="AV641" s="729"/>
      <c r="AW641" s="729"/>
    </row>
    <row r="642" spans="2:49" ht="12.75">
      <c r="B642" s="363">
        <v>17</v>
      </c>
      <c r="C642" s="726" t="s">
        <v>119</v>
      </c>
      <c r="D642" s="726"/>
      <c r="E642" s="726"/>
      <c r="F642" s="726"/>
      <c r="G642" s="726"/>
      <c r="H642" s="726"/>
      <c r="I642" s="719"/>
      <c r="J642" s="719"/>
      <c r="K642" s="719"/>
      <c r="L642" s="719"/>
      <c r="M642" s="719"/>
      <c r="N642" s="719"/>
      <c r="O642" s="719"/>
      <c r="P642" s="719"/>
      <c r="Q642" s="719"/>
      <c r="R642" s="719"/>
      <c r="S642" s="719"/>
      <c r="T642" s="719"/>
      <c r="U642" s="719"/>
      <c r="V642" s="719"/>
      <c r="W642" s="719"/>
      <c r="X642" s="719"/>
      <c r="Y642" s="719"/>
      <c r="Z642" s="719"/>
      <c r="AA642" s="719"/>
      <c r="AB642" s="719"/>
      <c r="AC642" s="719"/>
      <c r="AD642" s="719"/>
      <c r="AE642" s="719"/>
      <c r="AF642" s="719"/>
      <c r="AG642" s="720">
        <v>630</v>
      </c>
      <c r="AH642" s="720"/>
      <c r="AI642" s="721"/>
      <c r="AJ642" s="721"/>
      <c r="AK642" s="721"/>
      <c r="AL642" s="721"/>
      <c r="AM642" s="733" t="s">
        <v>693</v>
      </c>
      <c r="AN642" s="733"/>
      <c r="AO642" s="721"/>
      <c r="AP642" s="721"/>
      <c r="AQ642" s="721"/>
      <c r="AR642" s="721"/>
      <c r="AS642" s="721"/>
      <c r="AT642" s="728" t="s">
        <v>693</v>
      </c>
      <c r="AU642" s="729"/>
      <c r="AV642" s="729"/>
      <c r="AW642" s="729"/>
    </row>
    <row r="643" spans="2:49" ht="12.75">
      <c r="B643" s="363">
        <v>18</v>
      </c>
      <c r="C643" s="726" t="s">
        <v>121</v>
      </c>
      <c r="D643" s="726"/>
      <c r="E643" s="726"/>
      <c r="F643" s="726"/>
      <c r="G643" s="726"/>
      <c r="H643" s="726"/>
      <c r="I643" s="719"/>
      <c r="J643" s="719"/>
      <c r="K643" s="719"/>
      <c r="L643" s="719"/>
      <c r="M643" s="719"/>
      <c r="N643" s="719"/>
      <c r="O643" s="719"/>
      <c r="P643" s="719"/>
      <c r="Q643" s="719"/>
      <c r="R643" s="719"/>
      <c r="S643" s="719"/>
      <c r="T643" s="719"/>
      <c r="U643" s="719"/>
      <c r="V643" s="719"/>
      <c r="W643" s="719"/>
      <c r="X643" s="719"/>
      <c r="Y643" s="719"/>
      <c r="Z643" s="719"/>
      <c r="AA643" s="719"/>
      <c r="AB643" s="719"/>
      <c r="AC643" s="719"/>
      <c r="AD643" s="719"/>
      <c r="AE643" s="719"/>
      <c r="AF643" s="719"/>
      <c r="AG643" s="720">
        <v>650</v>
      </c>
      <c r="AH643" s="720"/>
      <c r="AI643" s="721"/>
      <c r="AJ643" s="721"/>
      <c r="AK643" s="721"/>
      <c r="AL643" s="721"/>
      <c r="AM643" s="732">
        <v>20000</v>
      </c>
      <c r="AN643" s="732"/>
      <c r="AO643" s="721"/>
      <c r="AP643" s="721"/>
      <c r="AQ643" s="721"/>
      <c r="AR643" s="721"/>
      <c r="AS643" s="721"/>
      <c r="AT643" s="728" t="s">
        <v>693</v>
      </c>
      <c r="AU643" s="729"/>
      <c r="AV643" s="729"/>
      <c r="AW643" s="729"/>
    </row>
    <row r="644" spans="2:49" ht="12.75">
      <c r="B644" s="363">
        <v>19</v>
      </c>
      <c r="C644" s="726" t="s">
        <v>466</v>
      </c>
      <c r="D644" s="726"/>
      <c r="E644" s="726"/>
      <c r="F644" s="726"/>
      <c r="G644" s="726"/>
      <c r="H644" s="726"/>
      <c r="I644" s="719"/>
      <c r="J644" s="719"/>
      <c r="K644" s="719"/>
      <c r="L644" s="719"/>
      <c r="M644" s="719"/>
      <c r="N644" s="719"/>
      <c r="O644" s="719"/>
      <c r="P644" s="719"/>
      <c r="Q644" s="719"/>
      <c r="R644" s="719"/>
      <c r="S644" s="719"/>
      <c r="T644" s="719"/>
      <c r="U644" s="719"/>
      <c r="V644" s="719"/>
      <c r="W644" s="719"/>
      <c r="X644" s="719"/>
      <c r="Y644" s="719"/>
      <c r="Z644" s="719"/>
      <c r="AA644" s="719"/>
      <c r="AB644" s="719"/>
      <c r="AC644" s="719"/>
      <c r="AD644" s="719"/>
      <c r="AE644" s="719"/>
      <c r="AF644" s="719"/>
      <c r="AG644" s="720">
        <v>660</v>
      </c>
      <c r="AH644" s="720"/>
      <c r="AI644" s="721"/>
      <c r="AJ644" s="721"/>
      <c r="AK644" s="721"/>
      <c r="AL644" s="721"/>
      <c r="AM644" s="733" t="s">
        <v>693</v>
      </c>
      <c r="AN644" s="733"/>
      <c r="AO644" s="721"/>
      <c r="AP644" s="721"/>
      <c r="AQ644" s="721"/>
      <c r="AR644" s="721"/>
      <c r="AS644" s="721"/>
      <c r="AT644" s="728" t="s">
        <v>693</v>
      </c>
      <c r="AU644" s="729"/>
      <c r="AV644" s="729"/>
      <c r="AW644" s="729"/>
    </row>
    <row r="645" spans="2:49" ht="12.75">
      <c r="B645" s="367">
        <v>20</v>
      </c>
      <c r="C645" s="740" t="s">
        <v>467</v>
      </c>
      <c r="D645" s="740"/>
      <c r="E645" s="740"/>
      <c r="F645" s="740"/>
      <c r="G645" s="740"/>
      <c r="H645" s="740"/>
      <c r="I645" s="719"/>
      <c r="J645" s="719"/>
      <c r="K645" s="719"/>
      <c r="L645" s="719"/>
      <c r="M645" s="719"/>
      <c r="N645" s="719"/>
      <c r="O645" s="719"/>
      <c r="P645" s="719"/>
      <c r="Q645" s="719"/>
      <c r="R645" s="719"/>
      <c r="S645" s="719"/>
      <c r="T645" s="719"/>
      <c r="U645" s="719"/>
      <c r="V645" s="719"/>
      <c r="W645" s="719"/>
      <c r="X645" s="719"/>
      <c r="Y645" s="719"/>
      <c r="Z645" s="719"/>
      <c r="AA645" s="719"/>
      <c r="AB645" s="719"/>
      <c r="AC645" s="719"/>
      <c r="AD645" s="719"/>
      <c r="AE645" s="719"/>
      <c r="AF645" s="719"/>
      <c r="AG645" s="744"/>
      <c r="AH645" s="744"/>
      <c r="AI645" s="744"/>
      <c r="AJ645" s="744"/>
      <c r="AK645" s="744"/>
      <c r="AL645" s="744"/>
      <c r="AM645" s="727">
        <v>25088000</v>
      </c>
      <c r="AN645" s="727"/>
      <c r="AO645" s="721"/>
      <c r="AP645" s="721"/>
      <c r="AQ645" s="721"/>
      <c r="AR645" s="721"/>
      <c r="AS645" s="721"/>
      <c r="AT645" s="728">
        <v>12421</v>
      </c>
      <c r="AU645" s="729"/>
      <c r="AV645" s="729"/>
      <c r="AW645" s="729"/>
    </row>
    <row r="646" spans="2:49" ht="12.75">
      <c r="B646" s="754">
        <v>21</v>
      </c>
      <c r="C646" s="757" t="s">
        <v>468</v>
      </c>
      <c r="D646" s="757"/>
      <c r="E646" s="757"/>
      <c r="F646" s="757"/>
      <c r="G646" s="757"/>
      <c r="H646" s="757"/>
      <c r="I646" s="758"/>
      <c r="J646" s="758"/>
      <c r="K646" s="758"/>
      <c r="L646" s="758"/>
      <c r="M646" s="758"/>
      <c r="N646" s="758"/>
      <c r="O646" s="758"/>
      <c r="P646" s="758"/>
      <c r="Q646" s="758"/>
      <c r="R646" s="758"/>
      <c r="S646" s="758"/>
      <c r="T646" s="758"/>
      <c r="U646" s="758"/>
      <c r="V646" s="758"/>
      <c r="W646" s="758"/>
      <c r="X646" s="758"/>
      <c r="Y646" s="758"/>
      <c r="Z646" s="758"/>
      <c r="AA646" s="758"/>
      <c r="AB646" s="758"/>
      <c r="AC646" s="758"/>
      <c r="AD646" s="758"/>
      <c r="AE646" s="758"/>
      <c r="AF646" s="758"/>
      <c r="AG646" s="744"/>
      <c r="AH646" s="744"/>
      <c r="AI646" s="744"/>
      <c r="AJ646" s="744"/>
      <c r="AK646" s="744"/>
      <c r="AL646" s="744"/>
      <c r="AM646" s="727">
        <v>19861000</v>
      </c>
      <c r="AN646" s="727"/>
      <c r="AO646" s="721"/>
      <c r="AP646" s="721"/>
      <c r="AQ646" s="721"/>
      <c r="AR646" s="721"/>
      <c r="AS646" s="721"/>
      <c r="AT646" s="747">
        <v>26239</v>
      </c>
      <c r="AU646" s="748"/>
      <c r="AV646" s="748"/>
      <c r="AW646" s="748"/>
    </row>
    <row r="647" spans="2:49" ht="12.75">
      <c r="B647" s="755"/>
      <c r="C647" s="759"/>
      <c r="D647" s="759"/>
      <c r="E647" s="759"/>
      <c r="F647" s="759"/>
      <c r="G647" s="759"/>
      <c r="H647" s="759"/>
      <c r="I647" s="759"/>
      <c r="J647" s="759"/>
      <c r="K647" s="759"/>
      <c r="L647" s="759"/>
      <c r="M647" s="759"/>
      <c r="N647" s="759"/>
      <c r="O647" s="759"/>
      <c r="P647" s="759"/>
      <c r="Q647" s="759"/>
      <c r="R647" s="759"/>
      <c r="S647" s="759"/>
      <c r="T647" s="759"/>
      <c r="U647" s="759"/>
      <c r="V647" s="759"/>
      <c r="W647" s="759"/>
      <c r="X647" s="759"/>
      <c r="Y647" s="759"/>
      <c r="Z647" s="759"/>
      <c r="AA647" s="759"/>
      <c r="AB647" s="759"/>
      <c r="AC647" s="759"/>
      <c r="AD647" s="759"/>
      <c r="AE647" s="759"/>
      <c r="AF647" s="759"/>
      <c r="AG647" s="744"/>
      <c r="AH647" s="744"/>
      <c r="AI647" s="744"/>
      <c r="AJ647" s="744"/>
      <c r="AK647" s="744"/>
      <c r="AL647" s="744"/>
      <c r="AM647" s="721"/>
      <c r="AN647" s="721"/>
      <c r="AO647" s="721"/>
      <c r="AP647" s="721"/>
      <c r="AQ647" s="721"/>
      <c r="AR647" s="721"/>
      <c r="AS647" s="721"/>
      <c r="AT647" s="749"/>
      <c r="AU647" s="750"/>
      <c r="AV647" s="750"/>
      <c r="AW647" s="750"/>
    </row>
    <row r="648" spans="2:49" ht="12.75">
      <c r="B648" s="756"/>
      <c r="C648" s="692"/>
      <c r="D648" s="692"/>
      <c r="E648" s="692"/>
      <c r="F648" s="692"/>
      <c r="G648" s="692"/>
      <c r="H648" s="692"/>
      <c r="I648" s="692"/>
      <c r="J648" s="692"/>
      <c r="K648" s="692"/>
      <c r="L648" s="692"/>
      <c r="M648" s="692"/>
      <c r="N648" s="692"/>
      <c r="O648" s="692"/>
      <c r="P648" s="692"/>
      <c r="Q648" s="692"/>
      <c r="R648" s="692"/>
      <c r="S648" s="692"/>
      <c r="T648" s="692"/>
      <c r="U648" s="692"/>
      <c r="V648" s="692"/>
      <c r="W648" s="692"/>
      <c r="X648" s="692"/>
      <c r="Y648" s="692"/>
      <c r="Z648" s="692"/>
      <c r="AA648" s="692"/>
      <c r="AB648" s="692"/>
      <c r="AC648" s="692"/>
      <c r="AD648" s="692"/>
      <c r="AE648" s="692"/>
      <c r="AF648" s="692"/>
      <c r="AG648" s="744"/>
      <c r="AH648" s="744"/>
      <c r="AI648" s="744"/>
      <c r="AJ648" s="744"/>
      <c r="AK648" s="744"/>
      <c r="AL648" s="744"/>
      <c r="AM648" s="721"/>
      <c r="AN648" s="721"/>
      <c r="AO648" s="721"/>
      <c r="AP648" s="721"/>
      <c r="AQ648" s="721"/>
      <c r="AR648" s="721"/>
      <c r="AS648" s="721"/>
      <c r="AT648" s="751"/>
      <c r="AU648" s="752"/>
      <c r="AV648" s="752"/>
      <c r="AW648" s="752"/>
    </row>
    <row r="650" s="124" customFormat="1" ht="11.25" customHeight="1">
      <c r="B650" s="124" t="s">
        <v>469</v>
      </c>
    </row>
    <row r="651" s="124" customFormat="1" ht="11.25" customHeight="1">
      <c r="B651" s="124" t="s">
        <v>470</v>
      </c>
    </row>
    <row r="652" s="124" customFormat="1" ht="11.25" customHeight="1">
      <c r="B652" s="124" t="s">
        <v>471</v>
      </c>
    </row>
    <row r="653" s="124" customFormat="1" ht="12.75">
      <c r="B653" s="124" t="s">
        <v>472</v>
      </c>
    </row>
    <row r="654" spans="2:13" s="124" customFormat="1" ht="24" customHeight="1">
      <c r="B654" s="753" t="s">
        <v>473</v>
      </c>
      <c r="C654" s="753"/>
      <c r="D654" s="753"/>
      <c r="E654" s="753"/>
      <c r="F654" s="753"/>
      <c r="G654" s="753"/>
      <c r="H654" s="753"/>
      <c r="I654" s="753"/>
      <c r="J654" s="753"/>
      <c r="K654" s="753"/>
      <c r="L654" s="753"/>
      <c r="M654" s="753"/>
    </row>
    <row r="657" spans="2:49" ht="12.75">
      <c r="B657" s="194" t="s">
        <v>140</v>
      </c>
      <c r="I657" s="195"/>
      <c r="J657" s="195"/>
      <c r="K657" s="195"/>
      <c r="L657" s="195"/>
      <c r="M657" s="195"/>
      <c r="N657" s="195"/>
      <c r="P657" s="512" t="s">
        <v>679</v>
      </c>
      <c r="Q657" s="512"/>
      <c r="R657" s="512"/>
      <c r="S657" s="512"/>
      <c r="T657" s="512"/>
      <c r="U657" s="512"/>
      <c r="V657" s="512"/>
      <c r="W657" s="512"/>
      <c r="X657" s="512"/>
      <c r="AA657" s="194" t="s">
        <v>141</v>
      </c>
      <c r="AJ657" s="195"/>
      <c r="AK657" s="195"/>
      <c r="AL657" s="195"/>
      <c r="AM657" s="195"/>
      <c r="AN657" s="195"/>
      <c r="AQ657" s="512" t="s">
        <v>142</v>
      </c>
      <c r="AR657" s="512"/>
      <c r="AS657" s="512"/>
      <c r="AT657" s="512"/>
      <c r="AU657" s="512"/>
      <c r="AV657" s="512"/>
      <c r="AW657" s="512"/>
    </row>
    <row r="658" spans="9:43" ht="12.75">
      <c r="I658" s="196" t="s">
        <v>143</v>
      </c>
      <c r="P658" s="196" t="s">
        <v>144</v>
      </c>
      <c r="AJ658" s="196" t="s">
        <v>143</v>
      </c>
      <c r="AQ658" s="196" t="s">
        <v>144</v>
      </c>
    </row>
  </sheetData>
  <mergeCells count="1465">
    <mergeCell ref="AT646:AW648"/>
    <mergeCell ref="B654:M654"/>
    <mergeCell ref="P657:X657"/>
    <mergeCell ref="AQ657:AW657"/>
    <mergeCell ref="B646:B648"/>
    <mergeCell ref="C646:AF648"/>
    <mergeCell ref="AG646:AL648"/>
    <mergeCell ref="AM646:AS648"/>
    <mergeCell ref="C645:AF645"/>
    <mergeCell ref="AG645:AL645"/>
    <mergeCell ref="AM645:AS645"/>
    <mergeCell ref="AT645:AW645"/>
    <mergeCell ref="C644:AF644"/>
    <mergeCell ref="AG644:AL644"/>
    <mergeCell ref="AM644:AS644"/>
    <mergeCell ref="AT644:AW644"/>
    <mergeCell ref="C643:AF643"/>
    <mergeCell ref="AG643:AL643"/>
    <mergeCell ref="AM643:AS643"/>
    <mergeCell ref="AT643:AW643"/>
    <mergeCell ref="C642:AF642"/>
    <mergeCell ref="AG642:AL642"/>
    <mergeCell ref="AM642:AS642"/>
    <mergeCell ref="AT642:AW642"/>
    <mergeCell ref="C641:AF641"/>
    <mergeCell ref="AG641:AL641"/>
    <mergeCell ref="AM641:AS641"/>
    <mergeCell ref="AT641:AW641"/>
    <mergeCell ref="C640:AF640"/>
    <mergeCell ref="AG640:AL640"/>
    <mergeCell ref="AM640:AS640"/>
    <mergeCell ref="AT640:AW640"/>
    <mergeCell ref="C639:AF639"/>
    <mergeCell ref="AG639:AL639"/>
    <mergeCell ref="AM639:AS639"/>
    <mergeCell ref="AT639:AW639"/>
    <mergeCell ref="C638:AF638"/>
    <mergeCell ref="AG638:AL638"/>
    <mergeCell ref="AM638:AS638"/>
    <mergeCell ref="AT638:AW638"/>
    <mergeCell ref="B637:AF637"/>
    <mergeCell ref="AG637:AL637"/>
    <mergeCell ref="AM637:AS637"/>
    <mergeCell ref="AT637:AW637"/>
    <mergeCell ref="C636:AF636"/>
    <mergeCell ref="AG636:AL636"/>
    <mergeCell ref="AM636:AS636"/>
    <mergeCell ref="AT636:AW636"/>
    <mergeCell ref="C635:AF635"/>
    <mergeCell ref="AG635:AL635"/>
    <mergeCell ref="AM635:AS635"/>
    <mergeCell ref="AT635:AW635"/>
    <mergeCell ref="C634:AF634"/>
    <mergeCell ref="AG634:AL634"/>
    <mergeCell ref="AM634:AS634"/>
    <mergeCell ref="AT634:AW634"/>
    <mergeCell ref="C633:AF633"/>
    <mergeCell ref="AG633:AL633"/>
    <mergeCell ref="AM633:AS633"/>
    <mergeCell ref="AT633:AW633"/>
    <mergeCell ref="C632:AF632"/>
    <mergeCell ref="AG632:AL632"/>
    <mergeCell ref="AM632:AS632"/>
    <mergeCell ref="AT632:AW632"/>
    <mergeCell ref="C631:AF631"/>
    <mergeCell ref="AG631:AL631"/>
    <mergeCell ref="AM631:AS631"/>
    <mergeCell ref="AT631:AW631"/>
    <mergeCell ref="C630:AF630"/>
    <mergeCell ref="AG630:AL630"/>
    <mergeCell ref="AM630:AS630"/>
    <mergeCell ref="AT630:AW630"/>
    <mergeCell ref="C629:AF629"/>
    <mergeCell ref="AG629:AL629"/>
    <mergeCell ref="AM629:AS629"/>
    <mergeCell ref="AT629:AW629"/>
    <mergeCell ref="C628:AF628"/>
    <mergeCell ref="AG628:AL628"/>
    <mergeCell ref="AM628:AS628"/>
    <mergeCell ref="AT628:AW628"/>
    <mergeCell ref="C627:AF627"/>
    <mergeCell ref="AG627:AL627"/>
    <mergeCell ref="AM627:AS627"/>
    <mergeCell ref="AT627:AW627"/>
    <mergeCell ref="AT625:AW625"/>
    <mergeCell ref="C626:AF626"/>
    <mergeCell ref="AG626:AL626"/>
    <mergeCell ref="AM626:AS626"/>
    <mergeCell ref="AT626:AW626"/>
    <mergeCell ref="B624:AF624"/>
    <mergeCell ref="C625:AF625"/>
    <mergeCell ref="AG625:AL625"/>
    <mergeCell ref="AM625:AS625"/>
    <mergeCell ref="B620:AW620"/>
    <mergeCell ref="B621:AW621"/>
    <mergeCell ref="B623:AF623"/>
    <mergeCell ref="AG623:AL623"/>
    <mergeCell ref="AM623:AS623"/>
    <mergeCell ref="AT623:AW623"/>
    <mergeCell ref="P612:X612"/>
    <mergeCell ref="AQ612:AW612"/>
    <mergeCell ref="B614:O614"/>
    <mergeCell ref="A616:AW618"/>
    <mergeCell ref="AT608:AW608"/>
    <mergeCell ref="C609:X609"/>
    <mergeCell ref="AB609:AG609"/>
    <mergeCell ref="AH609:AM609"/>
    <mergeCell ref="AN609:AS609"/>
    <mergeCell ref="AT609:AW609"/>
    <mergeCell ref="C608:X608"/>
    <mergeCell ref="AB608:AG608"/>
    <mergeCell ref="AH608:AM608"/>
    <mergeCell ref="AN608:AS608"/>
    <mergeCell ref="AT605:AW605"/>
    <mergeCell ref="C607:X607"/>
    <mergeCell ref="AB607:AG607"/>
    <mergeCell ref="AH607:AM607"/>
    <mergeCell ref="AN607:AS607"/>
    <mergeCell ref="AT607:AW607"/>
    <mergeCell ref="B605:X605"/>
    <mergeCell ref="AB605:AG605"/>
    <mergeCell ref="AH605:AM605"/>
    <mergeCell ref="AN605:AS605"/>
    <mergeCell ref="C602:X602"/>
    <mergeCell ref="AB602:AM602"/>
    <mergeCell ref="AN602:AW602"/>
    <mergeCell ref="C603:X603"/>
    <mergeCell ref="AB603:AM603"/>
    <mergeCell ref="AN603:AW603"/>
    <mergeCell ref="Y597:AA597"/>
    <mergeCell ref="AB599:AM599"/>
    <mergeCell ref="AN599:AW599"/>
    <mergeCell ref="C601:X601"/>
    <mergeCell ref="AB601:AM601"/>
    <mergeCell ref="AN601:AW601"/>
    <mergeCell ref="C593:AB593"/>
    <mergeCell ref="AF593:AO593"/>
    <mergeCell ref="AP593:AW593"/>
    <mergeCell ref="A595:AD595"/>
    <mergeCell ref="C591:AB591"/>
    <mergeCell ref="AF591:AO591"/>
    <mergeCell ref="AP591:AW591"/>
    <mergeCell ref="C592:AB592"/>
    <mergeCell ref="AF592:AO592"/>
    <mergeCell ref="AP592:AW592"/>
    <mergeCell ref="B588:AB588"/>
    <mergeCell ref="AF588:AO588"/>
    <mergeCell ref="AP588:AW588"/>
    <mergeCell ref="C590:AB590"/>
    <mergeCell ref="AF590:AO590"/>
    <mergeCell ref="AP590:AW590"/>
    <mergeCell ref="B585:AB585"/>
    <mergeCell ref="AF585:AO585"/>
    <mergeCell ref="AP585:AW585"/>
    <mergeCell ref="C587:AB587"/>
    <mergeCell ref="AF587:AO587"/>
    <mergeCell ref="AP587:AW587"/>
    <mergeCell ref="C583:AB583"/>
    <mergeCell ref="AF583:AO583"/>
    <mergeCell ref="AP583:AW583"/>
    <mergeCell ref="C584:AB584"/>
    <mergeCell ref="AF584:AO584"/>
    <mergeCell ref="AP584:AW584"/>
    <mergeCell ref="C581:AB581"/>
    <mergeCell ref="AF581:AO581"/>
    <mergeCell ref="AP581:AW581"/>
    <mergeCell ref="C582:AB582"/>
    <mergeCell ref="AF582:AO582"/>
    <mergeCell ref="AP582:AW582"/>
    <mergeCell ref="C578:AB578"/>
    <mergeCell ref="AF578:AO578"/>
    <mergeCell ref="AP578:AW578"/>
    <mergeCell ref="B579:AB579"/>
    <mergeCell ref="AF579:AO579"/>
    <mergeCell ref="AP579:AW579"/>
    <mergeCell ref="A572:AP572"/>
    <mergeCell ref="AF573:AO574"/>
    <mergeCell ref="AP573:AW574"/>
    <mergeCell ref="B576:AB576"/>
    <mergeCell ref="AF576:AO576"/>
    <mergeCell ref="AP576:AW576"/>
    <mergeCell ref="C568:AB568"/>
    <mergeCell ref="AF568:AO568"/>
    <mergeCell ref="AP568:AW568"/>
    <mergeCell ref="C569:AB569"/>
    <mergeCell ref="AF569:AO569"/>
    <mergeCell ref="AP569:AW569"/>
    <mergeCell ref="B565:AB565"/>
    <mergeCell ref="AF565:AO565"/>
    <mergeCell ref="AP565:AW565"/>
    <mergeCell ref="C567:AB567"/>
    <mergeCell ref="AF567:AO567"/>
    <mergeCell ref="AP567:AW567"/>
    <mergeCell ref="B563:AB563"/>
    <mergeCell ref="AF563:AO563"/>
    <mergeCell ref="AP563:AW563"/>
    <mergeCell ref="B564:AB564"/>
    <mergeCell ref="AF564:AO564"/>
    <mergeCell ref="AP564:AW564"/>
    <mergeCell ref="B561:AB561"/>
    <mergeCell ref="AF561:AO561"/>
    <mergeCell ref="AP561:AW561"/>
    <mergeCell ref="B562:AB562"/>
    <mergeCell ref="AF562:AO562"/>
    <mergeCell ref="AP562:AW562"/>
    <mergeCell ref="A556:AG556"/>
    <mergeCell ref="AF557:AO558"/>
    <mergeCell ref="AP557:AW558"/>
    <mergeCell ref="B560:AB560"/>
    <mergeCell ref="AF560:AO560"/>
    <mergeCell ref="AP560:AW560"/>
    <mergeCell ref="C553:AB553"/>
    <mergeCell ref="AF553:AO553"/>
    <mergeCell ref="AP553:AW553"/>
    <mergeCell ref="AF554:AO554"/>
    <mergeCell ref="AP554:AW554"/>
    <mergeCell ref="C551:AB551"/>
    <mergeCell ref="AF551:AO551"/>
    <mergeCell ref="AP551:AW551"/>
    <mergeCell ref="C552:AB552"/>
    <mergeCell ref="AF552:AO552"/>
    <mergeCell ref="AP552:AW552"/>
    <mergeCell ref="C548:AB548"/>
    <mergeCell ref="AF548:AO548"/>
    <mergeCell ref="AP548:AW548"/>
    <mergeCell ref="B549:AB549"/>
    <mergeCell ref="AF549:AO549"/>
    <mergeCell ref="AP549:AW549"/>
    <mergeCell ref="C546:AB546"/>
    <mergeCell ref="AF546:AO546"/>
    <mergeCell ref="AP546:AW546"/>
    <mergeCell ref="C547:AB547"/>
    <mergeCell ref="AF547:AO547"/>
    <mergeCell ref="AP547:AW547"/>
    <mergeCell ref="C544:AB544"/>
    <mergeCell ref="AF544:AO544"/>
    <mergeCell ref="AP544:AW544"/>
    <mergeCell ref="C545:AB545"/>
    <mergeCell ref="AF545:AO545"/>
    <mergeCell ref="AP545:AW545"/>
    <mergeCell ref="B541:AB541"/>
    <mergeCell ref="AF541:AO541"/>
    <mergeCell ref="AP541:AW541"/>
    <mergeCell ref="C543:AB543"/>
    <mergeCell ref="AF543:AO543"/>
    <mergeCell ref="AP543:AW543"/>
    <mergeCell ref="C538:AB538"/>
    <mergeCell ref="AF538:AO538"/>
    <mergeCell ref="AP538:AW538"/>
    <mergeCell ref="AF539:AO539"/>
    <mergeCell ref="AP539:AW539"/>
    <mergeCell ref="C536:AB536"/>
    <mergeCell ref="AF536:AO536"/>
    <mergeCell ref="AP536:AW536"/>
    <mergeCell ref="C537:AB537"/>
    <mergeCell ref="AF537:AO537"/>
    <mergeCell ref="AP537:AW537"/>
    <mergeCell ref="C533:AB533"/>
    <mergeCell ref="AF533:AO533"/>
    <mergeCell ref="AP533:AW533"/>
    <mergeCell ref="B534:AB534"/>
    <mergeCell ref="AF534:AO534"/>
    <mergeCell ref="AP534:AW534"/>
    <mergeCell ref="C531:AB531"/>
    <mergeCell ref="AF531:AO531"/>
    <mergeCell ref="AP531:AW531"/>
    <mergeCell ref="C532:AB532"/>
    <mergeCell ref="AF532:AO532"/>
    <mergeCell ref="AP532:AW532"/>
    <mergeCell ref="A524:AJ524"/>
    <mergeCell ref="AF525:AO526"/>
    <mergeCell ref="AP525:AW526"/>
    <mergeCell ref="B529:AB529"/>
    <mergeCell ref="AF529:AO529"/>
    <mergeCell ref="AP529:AW529"/>
    <mergeCell ref="AN520:AS520"/>
    <mergeCell ref="AT520:AW520"/>
    <mergeCell ref="B521:X521"/>
    <mergeCell ref="AB521:AG521"/>
    <mergeCell ref="AH521:AM521"/>
    <mergeCell ref="AN521:AS521"/>
    <mergeCell ref="AT521:AW521"/>
    <mergeCell ref="B519:X519"/>
    <mergeCell ref="B520:X520"/>
    <mergeCell ref="AB520:AG520"/>
    <mergeCell ref="AH520:AM520"/>
    <mergeCell ref="AB518:AG518"/>
    <mergeCell ref="AH518:AM518"/>
    <mergeCell ref="AN518:AS518"/>
    <mergeCell ref="AT518:AW518"/>
    <mergeCell ref="AT516:AW516"/>
    <mergeCell ref="B517:X517"/>
    <mergeCell ref="AB517:AG517"/>
    <mergeCell ref="AH517:AM517"/>
    <mergeCell ref="AN517:AS517"/>
    <mergeCell ref="AT517:AW517"/>
    <mergeCell ref="C516:X516"/>
    <mergeCell ref="AB516:AG516"/>
    <mergeCell ref="AH516:AM516"/>
    <mergeCell ref="AN516:AS516"/>
    <mergeCell ref="AT514:AW514"/>
    <mergeCell ref="B515:X515"/>
    <mergeCell ref="AB515:AG515"/>
    <mergeCell ref="AH515:AM515"/>
    <mergeCell ref="AN515:AS515"/>
    <mergeCell ref="AT515:AW515"/>
    <mergeCell ref="B514:X514"/>
    <mergeCell ref="AB514:AG514"/>
    <mergeCell ref="AH514:AM514"/>
    <mergeCell ref="AN514:AS514"/>
    <mergeCell ref="AN512:AS512"/>
    <mergeCell ref="AT512:AW512"/>
    <mergeCell ref="C513:X513"/>
    <mergeCell ref="AB513:AG513"/>
    <mergeCell ref="AH513:AM513"/>
    <mergeCell ref="AN513:AS513"/>
    <mergeCell ref="AT513:AW513"/>
    <mergeCell ref="B511:X511"/>
    <mergeCell ref="B512:X512"/>
    <mergeCell ref="AB512:AG512"/>
    <mergeCell ref="AH512:AM512"/>
    <mergeCell ref="AT509:AW509"/>
    <mergeCell ref="AB510:AG510"/>
    <mergeCell ref="AH510:AM510"/>
    <mergeCell ref="AN510:AS510"/>
    <mergeCell ref="AT510:AW510"/>
    <mergeCell ref="B509:X509"/>
    <mergeCell ref="AB509:AG509"/>
    <mergeCell ref="AH509:AM509"/>
    <mergeCell ref="AN509:AS509"/>
    <mergeCell ref="AT507:AW507"/>
    <mergeCell ref="B508:X508"/>
    <mergeCell ref="AB508:AG508"/>
    <mergeCell ref="AH508:AM508"/>
    <mergeCell ref="AN508:AS508"/>
    <mergeCell ref="AT508:AW508"/>
    <mergeCell ref="B507:X507"/>
    <mergeCell ref="AB507:AG507"/>
    <mergeCell ref="AH507:AM507"/>
    <mergeCell ref="AN507:AS507"/>
    <mergeCell ref="AT505:AW505"/>
    <mergeCell ref="C506:X506"/>
    <mergeCell ref="AB506:AG506"/>
    <mergeCell ref="AH506:AM506"/>
    <mergeCell ref="AN506:AS506"/>
    <mergeCell ref="AT506:AW506"/>
    <mergeCell ref="B505:X505"/>
    <mergeCell ref="AB505:AG505"/>
    <mergeCell ref="AH505:AM505"/>
    <mergeCell ref="AN505:AS505"/>
    <mergeCell ref="AT503:AW503"/>
    <mergeCell ref="B504:X504"/>
    <mergeCell ref="AB504:AG504"/>
    <mergeCell ref="AH504:AM504"/>
    <mergeCell ref="AN504:AS504"/>
    <mergeCell ref="AT504:AW504"/>
    <mergeCell ref="C503:X503"/>
    <mergeCell ref="AB503:AG503"/>
    <mergeCell ref="AH503:AM503"/>
    <mergeCell ref="AN503:AS503"/>
    <mergeCell ref="AT500:AW500"/>
    <mergeCell ref="B502:X502"/>
    <mergeCell ref="AB502:AG502"/>
    <mergeCell ref="AH502:AM502"/>
    <mergeCell ref="AN502:AS502"/>
    <mergeCell ref="AT502:AW502"/>
    <mergeCell ref="A498:AI498"/>
    <mergeCell ref="AB500:AG500"/>
    <mergeCell ref="AH500:AM500"/>
    <mergeCell ref="AN500:AS500"/>
    <mergeCell ref="B494:AB494"/>
    <mergeCell ref="AF494:AO494"/>
    <mergeCell ref="AP494:AW494"/>
    <mergeCell ref="B495:AB495"/>
    <mergeCell ref="AF495:AO495"/>
    <mergeCell ref="AP495:AW495"/>
    <mergeCell ref="AT490:AW490"/>
    <mergeCell ref="B491:AB493"/>
    <mergeCell ref="AC491:AE492"/>
    <mergeCell ref="AF491:AO492"/>
    <mergeCell ref="AP491:AW492"/>
    <mergeCell ref="C490:X490"/>
    <mergeCell ref="AB490:AG490"/>
    <mergeCell ref="AH490:AM490"/>
    <mergeCell ref="AN490:AS490"/>
    <mergeCell ref="AT487:AW487"/>
    <mergeCell ref="C489:X489"/>
    <mergeCell ref="AB489:AG489"/>
    <mergeCell ref="AH489:AM489"/>
    <mergeCell ref="AN489:AS489"/>
    <mergeCell ref="AT489:AW489"/>
    <mergeCell ref="B487:X487"/>
    <mergeCell ref="AB487:AG487"/>
    <mergeCell ref="AH487:AM487"/>
    <mergeCell ref="AN487:AS487"/>
    <mergeCell ref="AB484:AG485"/>
    <mergeCell ref="AH484:AM485"/>
    <mergeCell ref="AN484:AS485"/>
    <mergeCell ref="AT484:AW485"/>
    <mergeCell ref="B480:AB480"/>
    <mergeCell ref="AF480:AO480"/>
    <mergeCell ref="AP480:AW480"/>
    <mergeCell ref="A483:AT483"/>
    <mergeCell ref="B475:AB476"/>
    <mergeCell ref="B477:AB477"/>
    <mergeCell ref="AF477:AO477"/>
    <mergeCell ref="AP477:AW477"/>
    <mergeCell ref="AT473:AW473"/>
    <mergeCell ref="AC474:AE475"/>
    <mergeCell ref="AF474:AO475"/>
    <mergeCell ref="AP474:AW475"/>
    <mergeCell ref="C473:X473"/>
    <mergeCell ref="AB473:AG473"/>
    <mergeCell ref="AH473:AM473"/>
    <mergeCell ref="AN473:AS473"/>
    <mergeCell ref="AT470:AW470"/>
    <mergeCell ref="C472:X472"/>
    <mergeCell ref="AB472:AG472"/>
    <mergeCell ref="AH472:AM472"/>
    <mergeCell ref="AN472:AS472"/>
    <mergeCell ref="AT472:AW472"/>
    <mergeCell ref="B470:X470"/>
    <mergeCell ref="AB470:AG470"/>
    <mergeCell ref="AH470:AM470"/>
    <mergeCell ref="AN470:AS470"/>
    <mergeCell ref="AB467:AG468"/>
    <mergeCell ref="AH467:AM468"/>
    <mergeCell ref="AN467:AS468"/>
    <mergeCell ref="AT467:AW468"/>
    <mergeCell ref="B464:X464"/>
    <mergeCell ref="AB464:AG464"/>
    <mergeCell ref="AH464:AM464"/>
    <mergeCell ref="A466:AW466"/>
    <mergeCell ref="B461:X462"/>
    <mergeCell ref="Y461:AA462"/>
    <mergeCell ref="AB461:AG462"/>
    <mergeCell ref="AH461:AM462"/>
    <mergeCell ref="AB460:AG460"/>
    <mergeCell ref="AH460:AM460"/>
    <mergeCell ref="AN460:AS460"/>
    <mergeCell ref="AT460:AW460"/>
    <mergeCell ref="AT458:AW458"/>
    <mergeCell ref="B459:X459"/>
    <mergeCell ref="AB459:AG459"/>
    <mergeCell ref="AH459:AM459"/>
    <mergeCell ref="AN459:AS459"/>
    <mergeCell ref="AT459:AW459"/>
    <mergeCell ref="B458:X458"/>
    <mergeCell ref="AB458:AG458"/>
    <mergeCell ref="AH458:AM458"/>
    <mergeCell ref="AN458:AS458"/>
    <mergeCell ref="AT456:AW456"/>
    <mergeCell ref="B457:X457"/>
    <mergeCell ref="AB457:AG457"/>
    <mergeCell ref="AH457:AM457"/>
    <mergeCell ref="AN457:AS457"/>
    <mergeCell ref="AT457:AW457"/>
    <mergeCell ref="B456:X456"/>
    <mergeCell ref="AB456:AG456"/>
    <mergeCell ref="AH456:AM456"/>
    <mergeCell ref="AN456:AS456"/>
    <mergeCell ref="AB453:AG454"/>
    <mergeCell ref="AH453:AM454"/>
    <mergeCell ref="AN453:AS454"/>
    <mergeCell ref="AT453:AW454"/>
    <mergeCell ref="B449:AB449"/>
    <mergeCell ref="AF449:AO449"/>
    <mergeCell ref="AP449:AW449"/>
    <mergeCell ref="A452:AB452"/>
    <mergeCell ref="C445:AB445"/>
    <mergeCell ref="AF445:AO445"/>
    <mergeCell ref="AP445:AW445"/>
    <mergeCell ref="B446:AB448"/>
    <mergeCell ref="AC446:AE447"/>
    <mergeCell ref="AF446:AO447"/>
    <mergeCell ref="AP446:AW447"/>
    <mergeCell ref="B443:AB443"/>
    <mergeCell ref="C444:AB444"/>
    <mergeCell ref="AF444:AO444"/>
    <mergeCell ref="AP444:AW444"/>
    <mergeCell ref="B439:AB439"/>
    <mergeCell ref="AF439:AO439"/>
    <mergeCell ref="AP439:AW439"/>
    <mergeCell ref="B440:AB442"/>
    <mergeCell ref="AC440:AE441"/>
    <mergeCell ref="AF440:AO441"/>
    <mergeCell ref="AP440:AW441"/>
    <mergeCell ref="B436:AB436"/>
    <mergeCell ref="AF436:AO436"/>
    <mergeCell ref="AP436:AW436"/>
    <mergeCell ref="C438:AB438"/>
    <mergeCell ref="AF438:AO438"/>
    <mergeCell ref="AP438:AW438"/>
    <mergeCell ref="C434:AB434"/>
    <mergeCell ref="AF434:AO434"/>
    <mergeCell ref="AP434:AW434"/>
    <mergeCell ref="B435:AB435"/>
    <mergeCell ref="AF435:AO435"/>
    <mergeCell ref="AP435:AW435"/>
    <mergeCell ref="C432:AB432"/>
    <mergeCell ref="AF432:AO432"/>
    <mergeCell ref="AP432:AW432"/>
    <mergeCell ref="C433:AB433"/>
    <mergeCell ref="AF433:AO433"/>
    <mergeCell ref="AP433:AW433"/>
    <mergeCell ref="C429:AB429"/>
    <mergeCell ref="AF429:AO429"/>
    <mergeCell ref="AP429:AW429"/>
    <mergeCell ref="B430:AB430"/>
    <mergeCell ref="AF430:AO430"/>
    <mergeCell ref="AP430:AW430"/>
    <mergeCell ref="C427:AB427"/>
    <mergeCell ref="AF427:AO427"/>
    <mergeCell ref="AP427:AW427"/>
    <mergeCell ref="C428:AB428"/>
    <mergeCell ref="AF428:AO428"/>
    <mergeCell ref="AP428:AW428"/>
    <mergeCell ref="AF422:AO423"/>
    <mergeCell ref="AP422:AW423"/>
    <mergeCell ref="B425:AB425"/>
    <mergeCell ref="AF425:AO425"/>
    <mergeCell ref="AP425:AW425"/>
    <mergeCell ref="AT418:AW418"/>
    <mergeCell ref="AB419:AG419"/>
    <mergeCell ref="AH419:AM419"/>
    <mergeCell ref="AN419:AS419"/>
    <mergeCell ref="AT419:AW419"/>
    <mergeCell ref="B418:X418"/>
    <mergeCell ref="AB418:AG418"/>
    <mergeCell ref="AH418:AM418"/>
    <mergeCell ref="AN418:AS418"/>
    <mergeCell ref="AT416:AW416"/>
    <mergeCell ref="B417:X417"/>
    <mergeCell ref="AB417:AG417"/>
    <mergeCell ref="AH417:AM417"/>
    <mergeCell ref="AN417:AS417"/>
    <mergeCell ref="AT417:AW417"/>
    <mergeCell ref="B416:X416"/>
    <mergeCell ref="AB416:AG416"/>
    <mergeCell ref="AH416:AM416"/>
    <mergeCell ref="AN416:AS416"/>
    <mergeCell ref="AT414:AW414"/>
    <mergeCell ref="B415:X415"/>
    <mergeCell ref="AB415:AG415"/>
    <mergeCell ref="AH415:AM415"/>
    <mergeCell ref="AN415:AS415"/>
    <mergeCell ref="AT415:AW415"/>
    <mergeCell ref="B414:X414"/>
    <mergeCell ref="AB414:AG414"/>
    <mergeCell ref="AH414:AM414"/>
    <mergeCell ref="AN414:AS414"/>
    <mergeCell ref="AT412:AW412"/>
    <mergeCell ref="B413:X413"/>
    <mergeCell ref="AB413:AG413"/>
    <mergeCell ref="AH413:AM413"/>
    <mergeCell ref="AN413:AS413"/>
    <mergeCell ref="AT413:AW413"/>
    <mergeCell ref="B412:X412"/>
    <mergeCell ref="AB412:AG412"/>
    <mergeCell ref="AH412:AM412"/>
    <mergeCell ref="AN412:AS412"/>
    <mergeCell ref="AT410:AW410"/>
    <mergeCell ref="B411:X411"/>
    <mergeCell ref="AB411:AG411"/>
    <mergeCell ref="AH411:AM411"/>
    <mergeCell ref="AN411:AS411"/>
    <mergeCell ref="AT411:AW411"/>
    <mergeCell ref="B410:X410"/>
    <mergeCell ref="AB410:AG410"/>
    <mergeCell ref="AH410:AM410"/>
    <mergeCell ref="AN410:AS410"/>
    <mergeCell ref="AT408:AW408"/>
    <mergeCell ref="B409:X409"/>
    <mergeCell ref="AB409:AG409"/>
    <mergeCell ref="AH409:AM409"/>
    <mergeCell ref="AN409:AS409"/>
    <mergeCell ref="AT409:AW409"/>
    <mergeCell ref="B408:X408"/>
    <mergeCell ref="AB408:AG408"/>
    <mergeCell ref="AH408:AM408"/>
    <mergeCell ref="AN408:AS408"/>
    <mergeCell ref="AB405:AG406"/>
    <mergeCell ref="AH405:AM406"/>
    <mergeCell ref="AN405:AS406"/>
    <mergeCell ref="AT405:AW406"/>
    <mergeCell ref="C401:AB401"/>
    <mergeCell ref="AF401:AO401"/>
    <mergeCell ref="AP401:AW401"/>
    <mergeCell ref="A404:AA404"/>
    <mergeCell ref="C399:AB399"/>
    <mergeCell ref="AF399:AO399"/>
    <mergeCell ref="AP399:AW399"/>
    <mergeCell ref="C400:AB400"/>
    <mergeCell ref="AF400:AO400"/>
    <mergeCell ref="AP400:AW400"/>
    <mergeCell ref="AF394:AO395"/>
    <mergeCell ref="AP394:AW395"/>
    <mergeCell ref="B397:AB397"/>
    <mergeCell ref="AF397:AO397"/>
    <mergeCell ref="AP397:AW397"/>
    <mergeCell ref="AT390:AW390"/>
    <mergeCell ref="B391:X391"/>
    <mergeCell ref="AB391:AG391"/>
    <mergeCell ref="AH391:AM391"/>
    <mergeCell ref="AN391:AS391"/>
    <mergeCell ref="AT391:AW391"/>
    <mergeCell ref="B390:X390"/>
    <mergeCell ref="AB390:AG390"/>
    <mergeCell ref="AH390:AM390"/>
    <mergeCell ref="AN390:AS390"/>
    <mergeCell ref="AT388:AW388"/>
    <mergeCell ref="B389:X389"/>
    <mergeCell ref="AB389:AG389"/>
    <mergeCell ref="AH389:AM389"/>
    <mergeCell ref="AN389:AS389"/>
    <mergeCell ref="AT389:AW389"/>
    <mergeCell ref="B388:X388"/>
    <mergeCell ref="AB388:AG388"/>
    <mergeCell ref="AH388:AM388"/>
    <mergeCell ref="AN388:AS388"/>
    <mergeCell ref="AT386:AW386"/>
    <mergeCell ref="C387:X387"/>
    <mergeCell ref="AB387:AG387"/>
    <mergeCell ref="AH387:AM387"/>
    <mergeCell ref="AN387:AS387"/>
    <mergeCell ref="AT387:AW387"/>
    <mergeCell ref="C386:X386"/>
    <mergeCell ref="AB386:AG386"/>
    <mergeCell ref="AH386:AM386"/>
    <mergeCell ref="AN386:AS386"/>
    <mergeCell ref="AT384:AW384"/>
    <mergeCell ref="C385:X385"/>
    <mergeCell ref="AB385:AG385"/>
    <mergeCell ref="AH385:AM385"/>
    <mergeCell ref="AN385:AS385"/>
    <mergeCell ref="AT385:AW385"/>
    <mergeCell ref="C384:X384"/>
    <mergeCell ref="AB384:AG384"/>
    <mergeCell ref="AH384:AM384"/>
    <mergeCell ref="AN384:AS384"/>
    <mergeCell ref="AT381:AW381"/>
    <mergeCell ref="C383:X383"/>
    <mergeCell ref="AB383:AG383"/>
    <mergeCell ref="AH383:AM383"/>
    <mergeCell ref="AN383:AS383"/>
    <mergeCell ref="AT383:AW383"/>
    <mergeCell ref="B381:X381"/>
    <mergeCell ref="AB381:AG381"/>
    <mergeCell ref="AH381:AM381"/>
    <mergeCell ref="AN381:AS381"/>
    <mergeCell ref="K374:AF374"/>
    <mergeCell ref="AN374:AW374"/>
    <mergeCell ref="A377:Y377"/>
    <mergeCell ref="AB378:AG379"/>
    <mergeCell ref="AH378:AM379"/>
    <mergeCell ref="AN378:AS379"/>
    <mergeCell ref="AT378:AW379"/>
    <mergeCell ref="AN370:AW370"/>
    <mergeCell ref="J371:AH371"/>
    <mergeCell ref="AN371:AW371"/>
    <mergeCell ref="AN372:AS373"/>
    <mergeCell ref="AT372:AW373"/>
    <mergeCell ref="B373:R373"/>
    <mergeCell ref="T373:AE373"/>
    <mergeCell ref="AR368:AU368"/>
    <mergeCell ref="AV368:AW368"/>
    <mergeCell ref="H369:AH369"/>
    <mergeCell ref="AN369:AW369"/>
    <mergeCell ref="A361:N361"/>
    <mergeCell ref="A363:AG363"/>
    <mergeCell ref="B365:AM365"/>
    <mergeCell ref="AN368:AQ368"/>
    <mergeCell ref="A355:AA355"/>
    <mergeCell ref="AE355:AN355"/>
    <mergeCell ref="AO355:AW355"/>
    <mergeCell ref="O358:W358"/>
    <mergeCell ref="AP358:AW358"/>
    <mergeCell ref="A353:AA353"/>
    <mergeCell ref="AE353:AN353"/>
    <mergeCell ref="AO353:AW353"/>
    <mergeCell ref="A354:AA354"/>
    <mergeCell ref="AE354:AN354"/>
    <mergeCell ref="AO354:AW354"/>
    <mergeCell ref="A351:AA351"/>
    <mergeCell ref="AE351:AN351"/>
    <mergeCell ref="AO351:AW351"/>
    <mergeCell ref="A352:AA352"/>
    <mergeCell ref="AE352:AN352"/>
    <mergeCell ref="AO352:AW352"/>
    <mergeCell ref="A349:AA349"/>
    <mergeCell ref="AE349:AN349"/>
    <mergeCell ref="AO349:AW349"/>
    <mergeCell ref="A350:AA350"/>
    <mergeCell ref="AE350:AN350"/>
    <mergeCell ref="AO350:AW350"/>
    <mergeCell ref="A347:AA347"/>
    <mergeCell ref="AE347:AN347"/>
    <mergeCell ref="AO347:AW347"/>
    <mergeCell ref="A348:AA348"/>
    <mergeCell ref="AE348:AN348"/>
    <mergeCell ref="AO348:AW348"/>
    <mergeCell ref="A345:Y345"/>
    <mergeCell ref="A346:AA346"/>
    <mergeCell ref="AE346:AN346"/>
    <mergeCell ref="AO346:AW346"/>
    <mergeCell ref="A339:AA339"/>
    <mergeCell ref="AE339:AN339"/>
    <mergeCell ref="AO339:AW339"/>
    <mergeCell ref="A340:AA340"/>
    <mergeCell ref="AE340:AN340"/>
    <mergeCell ref="AO340:AW340"/>
    <mergeCell ref="A337:AA337"/>
    <mergeCell ref="AE337:AN337"/>
    <mergeCell ref="AO337:AW337"/>
    <mergeCell ref="A338:AA338"/>
    <mergeCell ref="AE338:AN338"/>
    <mergeCell ref="AO338:AW338"/>
    <mergeCell ref="A335:AA335"/>
    <mergeCell ref="AE335:AN335"/>
    <mergeCell ref="AO335:AW335"/>
    <mergeCell ref="A336:AA336"/>
    <mergeCell ref="AE336:AN336"/>
    <mergeCell ref="AO336:AW336"/>
    <mergeCell ref="A333:AA333"/>
    <mergeCell ref="AE333:AN333"/>
    <mergeCell ref="AO333:AW333"/>
    <mergeCell ref="A334:AA334"/>
    <mergeCell ref="AE334:AN334"/>
    <mergeCell ref="AO334:AW334"/>
    <mergeCell ref="A331:AA331"/>
    <mergeCell ref="AE331:AN331"/>
    <mergeCell ref="AO331:AW331"/>
    <mergeCell ref="A332:AA332"/>
    <mergeCell ref="AE332:AN332"/>
    <mergeCell ref="AO332:AW332"/>
    <mergeCell ref="A329:AA329"/>
    <mergeCell ref="AE329:AN329"/>
    <mergeCell ref="AO329:AW329"/>
    <mergeCell ref="A330:AA330"/>
    <mergeCell ref="AE330:AN330"/>
    <mergeCell ref="AO330:AW330"/>
    <mergeCell ref="A327:AA327"/>
    <mergeCell ref="AE327:AN327"/>
    <mergeCell ref="AO327:AW327"/>
    <mergeCell ref="A328:Y328"/>
    <mergeCell ref="A325:AA325"/>
    <mergeCell ref="AE325:AN325"/>
    <mergeCell ref="AO325:AW325"/>
    <mergeCell ref="AE326:AN326"/>
    <mergeCell ref="AO326:AW326"/>
    <mergeCell ref="AE323:AN323"/>
    <mergeCell ref="AO323:AW323"/>
    <mergeCell ref="AE324:AN324"/>
    <mergeCell ref="AO324:AW324"/>
    <mergeCell ref="B321:AA321"/>
    <mergeCell ref="AE321:AN321"/>
    <mergeCell ref="AO321:AW321"/>
    <mergeCell ref="AE322:AN322"/>
    <mergeCell ref="AO322:AW322"/>
    <mergeCell ref="AE319:AN319"/>
    <mergeCell ref="AO319:AW319"/>
    <mergeCell ref="AE320:AN320"/>
    <mergeCell ref="AO320:AW320"/>
    <mergeCell ref="AE317:AN317"/>
    <mergeCell ref="AO317:AW317"/>
    <mergeCell ref="A318:AA318"/>
    <mergeCell ref="AE318:AN318"/>
    <mergeCell ref="AO318:AW318"/>
    <mergeCell ref="J310:AE310"/>
    <mergeCell ref="AM310:AW310"/>
    <mergeCell ref="AE315:AN315"/>
    <mergeCell ref="AO315:AW315"/>
    <mergeCell ref="I307:AG307"/>
    <mergeCell ref="AM307:AW307"/>
    <mergeCell ref="AM308:AR309"/>
    <mergeCell ref="AS308:AW309"/>
    <mergeCell ref="A309:Q309"/>
    <mergeCell ref="S309:AD309"/>
    <mergeCell ref="AU304:AW304"/>
    <mergeCell ref="G305:AG305"/>
    <mergeCell ref="AM305:AW305"/>
    <mergeCell ref="AM306:AW306"/>
    <mergeCell ref="A299:Y299"/>
    <mergeCell ref="A301:AL301"/>
    <mergeCell ref="AM304:AP304"/>
    <mergeCell ref="AQ304:AT304"/>
    <mergeCell ref="AM290:AR290"/>
    <mergeCell ref="O293:W293"/>
    <mergeCell ref="AN293:AV293"/>
    <mergeCell ref="A296:N296"/>
    <mergeCell ref="A290:Q290"/>
    <mergeCell ref="U290:Z290"/>
    <mergeCell ref="AA290:AF290"/>
    <mergeCell ref="AG290:AL290"/>
    <mergeCell ref="AM288:AR288"/>
    <mergeCell ref="A289:Q289"/>
    <mergeCell ref="U289:Z289"/>
    <mergeCell ref="AA289:AF289"/>
    <mergeCell ref="AG289:AL289"/>
    <mergeCell ref="AM289:AR289"/>
    <mergeCell ref="A288:Q288"/>
    <mergeCell ref="U288:Z288"/>
    <mergeCell ref="AA288:AF288"/>
    <mergeCell ref="AG288:AL288"/>
    <mergeCell ref="AM285:AR285"/>
    <mergeCell ref="A286:Q286"/>
    <mergeCell ref="U286:Z286"/>
    <mergeCell ref="AA286:AF286"/>
    <mergeCell ref="AG286:AL286"/>
    <mergeCell ref="AM286:AR286"/>
    <mergeCell ref="A285:Q285"/>
    <mergeCell ref="U285:Z285"/>
    <mergeCell ref="AA285:AF285"/>
    <mergeCell ref="AG285:AL285"/>
    <mergeCell ref="AM283:AR283"/>
    <mergeCell ref="A284:Q284"/>
    <mergeCell ref="U284:Z284"/>
    <mergeCell ref="AA284:AF284"/>
    <mergeCell ref="AG284:AL284"/>
    <mergeCell ref="AM284:AR284"/>
    <mergeCell ref="A283:Q283"/>
    <mergeCell ref="U283:Z283"/>
    <mergeCell ref="AA283:AF283"/>
    <mergeCell ref="AG283:AL283"/>
    <mergeCell ref="U276:AF276"/>
    <mergeCell ref="AG276:AR276"/>
    <mergeCell ref="R277:T279"/>
    <mergeCell ref="A281:Q281"/>
    <mergeCell ref="U281:Z281"/>
    <mergeCell ref="AA281:AF281"/>
    <mergeCell ref="AG281:AL281"/>
    <mergeCell ref="AM281:AR281"/>
    <mergeCell ref="A263:Q263"/>
    <mergeCell ref="AM267:AR267"/>
    <mergeCell ref="A271:U271"/>
    <mergeCell ref="U273:AF274"/>
    <mergeCell ref="AG273:AR274"/>
    <mergeCell ref="A267:Q267"/>
    <mergeCell ref="U267:Z267"/>
    <mergeCell ref="AA267:AF267"/>
    <mergeCell ref="AG267:AL267"/>
    <mergeCell ref="AG264:AL266"/>
    <mergeCell ref="AM264:AR266"/>
    <mergeCell ref="A265:P265"/>
    <mergeCell ref="A266:Q266"/>
    <mergeCell ref="A264:Q264"/>
    <mergeCell ref="R264:T266"/>
    <mergeCell ref="U264:Z266"/>
    <mergeCell ref="AA264:AF266"/>
    <mergeCell ref="U263:Z263"/>
    <mergeCell ref="AA263:AF263"/>
    <mergeCell ref="AG263:AL263"/>
    <mergeCell ref="AM258:AR258"/>
    <mergeCell ref="AG260:AL262"/>
    <mergeCell ref="AM260:AR262"/>
    <mergeCell ref="AM263:AR263"/>
    <mergeCell ref="AG258:AL258"/>
    <mergeCell ref="A260:Q260"/>
    <mergeCell ref="R260:T262"/>
    <mergeCell ref="U260:Z262"/>
    <mergeCell ref="AA260:AF262"/>
    <mergeCell ref="A261:P261"/>
    <mergeCell ref="A262:Q262"/>
    <mergeCell ref="A253:Q253"/>
    <mergeCell ref="A258:Q258"/>
    <mergeCell ref="U258:Z258"/>
    <mergeCell ref="AA258:AF258"/>
    <mergeCell ref="U253:Z253"/>
    <mergeCell ref="AA253:AF253"/>
    <mergeCell ref="AG255:AL257"/>
    <mergeCell ref="AM255:AR257"/>
    <mergeCell ref="A256:P256"/>
    <mergeCell ref="A257:Q257"/>
    <mergeCell ref="A255:Q255"/>
    <mergeCell ref="R255:T257"/>
    <mergeCell ref="U255:Z257"/>
    <mergeCell ref="AA255:AF257"/>
    <mergeCell ref="AG253:AL253"/>
    <mergeCell ref="AM248:AR248"/>
    <mergeCell ref="AG250:AL252"/>
    <mergeCell ref="AM250:AR252"/>
    <mergeCell ref="AM253:AR253"/>
    <mergeCell ref="A250:Q250"/>
    <mergeCell ref="R250:T252"/>
    <mergeCell ref="U250:Z252"/>
    <mergeCell ref="AA250:AF252"/>
    <mergeCell ref="A251:P251"/>
    <mergeCell ref="A252:Q252"/>
    <mergeCell ref="A248:Q248"/>
    <mergeCell ref="U248:Z248"/>
    <mergeCell ref="AA248:AF248"/>
    <mergeCell ref="AG248:AL248"/>
    <mergeCell ref="AM241:AR242"/>
    <mergeCell ref="A245:Q245"/>
    <mergeCell ref="R245:T247"/>
    <mergeCell ref="U245:Z247"/>
    <mergeCell ref="AA245:AF247"/>
    <mergeCell ref="AG245:AL247"/>
    <mergeCell ref="AM245:AR247"/>
    <mergeCell ref="A246:P246"/>
    <mergeCell ref="A247:Q247"/>
    <mergeCell ref="A239:AF239"/>
    <mergeCell ref="U241:Z242"/>
    <mergeCell ref="AA241:AF242"/>
    <mergeCell ref="AG241:AL242"/>
    <mergeCell ref="AM236:AR236"/>
    <mergeCell ref="AS236:AW236"/>
    <mergeCell ref="B235:Q235"/>
    <mergeCell ref="U235:Z235"/>
    <mergeCell ref="A236:Q236"/>
    <mergeCell ref="U236:Z236"/>
    <mergeCell ref="AA236:AF236"/>
    <mergeCell ref="AG236:AL236"/>
    <mergeCell ref="AA235:AF235"/>
    <mergeCell ref="AG235:AL235"/>
    <mergeCell ref="AM233:AR233"/>
    <mergeCell ref="AS233:AW233"/>
    <mergeCell ref="AM234:AR234"/>
    <mergeCell ref="AS234:AW234"/>
    <mergeCell ref="AM235:AR235"/>
    <mergeCell ref="AS235:AW235"/>
    <mergeCell ref="B234:Q234"/>
    <mergeCell ref="U234:Z234"/>
    <mergeCell ref="AA234:AF234"/>
    <mergeCell ref="AG234:AL234"/>
    <mergeCell ref="B233:Q233"/>
    <mergeCell ref="U233:Z233"/>
    <mergeCell ref="AA233:AF233"/>
    <mergeCell ref="AG233:AL233"/>
    <mergeCell ref="AS230:AW230"/>
    <mergeCell ref="A231:Q231"/>
    <mergeCell ref="B232:Q232"/>
    <mergeCell ref="U232:Z232"/>
    <mergeCell ref="AA232:AF232"/>
    <mergeCell ref="AG232:AL232"/>
    <mergeCell ref="AM232:AR232"/>
    <mergeCell ref="AS232:AW232"/>
    <mergeCell ref="B230:Q230"/>
    <mergeCell ref="U230:Z230"/>
    <mergeCell ref="AA230:AF230"/>
    <mergeCell ref="AG230:AL230"/>
    <mergeCell ref="AM228:AR228"/>
    <mergeCell ref="AG228:AL228"/>
    <mergeCell ref="AM230:AR230"/>
    <mergeCell ref="AS228:AW228"/>
    <mergeCell ref="B229:Q229"/>
    <mergeCell ref="U229:Z229"/>
    <mergeCell ref="AA229:AF229"/>
    <mergeCell ref="AG229:AL229"/>
    <mergeCell ref="AM229:AR229"/>
    <mergeCell ref="AS229:AW229"/>
    <mergeCell ref="B228:Q228"/>
    <mergeCell ref="U228:Z228"/>
    <mergeCell ref="AA228:AF228"/>
    <mergeCell ref="AS222:AW222"/>
    <mergeCell ref="A226:Q226"/>
    <mergeCell ref="B227:Q227"/>
    <mergeCell ref="U227:Z227"/>
    <mergeCell ref="AA227:AF227"/>
    <mergeCell ref="AG227:AL227"/>
    <mergeCell ref="AM227:AR227"/>
    <mergeCell ref="AS227:AW227"/>
    <mergeCell ref="A222:Q222"/>
    <mergeCell ref="U222:Z222"/>
    <mergeCell ref="AA222:AF222"/>
    <mergeCell ref="AG222:AL222"/>
    <mergeCell ref="AM220:AR220"/>
    <mergeCell ref="AG220:AL220"/>
    <mergeCell ref="AM222:AR222"/>
    <mergeCell ref="AS220:AW220"/>
    <mergeCell ref="A221:Q221"/>
    <mergeCell ref="U221:Z221"/>
    <mergeCell ref="AA221:AF221"/>
    <mergeCell ref="AG221:AL221"/>
    <mergeCell ref="AM221:AR221"/>
    <mergeCell ref="AS221:AW221"/>
    <mergeCell ref="A220:Q220"/>
    <mergeCell ref="U220:Z220"/>
    <mergeCell ref="AA220:AF220"/>
    <mergeCell ref="AM219:AR219"/>
    <mergeCell ref="AS219:AW219"/>
    <mergeCell ref="A218:Q218"/>
    <mergeCell ref="U218:Z218"/>
    <mergeCell ref="A219:Q219"/>
    <mergeCell ref="U219:Z219"/>
    <mergeCell ref="AA219:AF219"/>
    <mergeCell ref="AG219:AL219"/>
    <mergeCell ref="AA218:AF218"/>
    <mergeCell ref="AG218:AL218"/>
    <mergeCell ref="AM216:AR216"/>
    <mergeCell ref="AS216:AW216"/>
    <mergeCell ref="AM217:AR217"/>
    <mergeCell ref="AS217:AW217"/>
    <mergeCell ref="AM218:AR218"/>
    <mergeCell ref="AS218:AW218"/>
    <mergeCell ref="B217:Q217"/>
    <mergeCell ref="U217:Z217"/>
    <mergeCell ref="AA217:AF217"/>
    <mergeCell ref="AG217:AL217"/>
    <mergeCell ref="A216:Q216"/>
    <mergeCell ref="U216:Z216"/>
    <mergeCell ref="AA216:AF216"/>
    <mergeCell ref="AG216:AL216"/>
    <mergeCell ref="AG213:AL215"/>
    <mergeCell ref="AM213:AR215"/>
    <mergeCell ref="AS213:AW215"/>
    <mergeCell ref="A215:Q215"/>
    <mergeCell ref="A213:Q213"/>
    <mergeCell ref="R213:T215"/>
    <mergeCell ref="U213:Z215"/>
    <mergeCell ref="AA213:AF215"/>
    <mergeCell ref="AM212:AR212"/>
    <mergeCell ref="AS212:AW212"/>
    <mergeCell ref="B211:Q211"/>
    <mergeCell ref="U211:Z211"/>
    <mergeCell ref="A212:Q212"/>
    <mergeCell ref="U212:Z212"/>
    <mergeCell ref="AA212:AF212"/>
    <mergeCell ref="AG212:AL212"/>
    <mergeCell ref="AA211:AF211"/>
    <mergeCell ref="AG211:AL211"/>
    <mergeCell ref="AM209:AR209"/>
    <mergeCell ref="AS209:AW209"/>
    <mergeCell ref="AM210:AR210"/>
    <mergeCell ref="AS210:AW210"/>
    <mergeCell ref="AM211:AR211"/>
    <mergeCell ref="AS211:AW211"/>
    <mergeCell ref="B210:Q210"/>
    <mergeCell ref="U210:Z210"/>
    <mergeCell ref="AA210:AF210"/>
    <mergeCell ref="AG210:AL210"/>
    <mergeCell ref="B209:Q209"/>
    <mergeCell ref="U209:Z209"/>
    <mergeCell ref="AA209:AF209"/>
    <mergeCell ref="AG209:AL209"/>
    <mergeCell ref="AS206:AW206"/>
    <mergeCell ref="A207:Q207"/>
    <mergeCell ref="B208:Q208"/>
    <mergeCell ref="U208:Z208"/>
    <mergeCell ref="AA208:AF208"/>
    <mergeCell ref="AG208:AL208"/>
    <mergeCell ref="AM208:AR208"/>
    <mergeCell ref="AS208:AW208"/>
    <mergeCell ref="B206:Q206"/>
    <mergeCell ref="U206:Z206"/>
    <mergeCell ref="AA206:AF206"/>
    <mergeCell ref="AG206:AL206"/>
    <mergeCell ref="AM204:AR204"/>
    <mergeCell ref="AG204:AL204"/>
    <mergeCell ref="AM206:AR206"/>
    <mergeCell ref="AS204:AW204"/>
    <mergeCell ref="B205:Q205"/>
    <mergeCell ref="U205:Z205"/>
    <mergeCell ref="AA205:AF205"/>
    <mergeCell ref="AG205:AL205"/>
    <mergeCell ref="AM205:AR205"/>
    <mergeCell ref="AS205:AW205"/>
    <mergeCell ref="B204:Q204"/>
    <mergeCell ref="U204:Z204"/>
    <mergeCell ref="AA204:AF204"/>
    <mergeCell ref="AS201:AW201"/>
    <mergeCell ref="A202:Q202"/>
    <mergeCell ref="B203:Q203"/>
    <mergeCell ref="U203:Z203"/>
    <mergeCell ref="AA203:AF203"/>
    <mergeCell ref="AG203:AL203"/>
    <mergeCell ref="AM203:AR203"/>
    <mergeCell ref="AS203:AW203"/>
    <mergeCell ref="A201:Q201"/>
    <mergeCell ref="U201:Z201"/>
    <mergeCell ref="AA201:AF201"/>
    <mergeCell ref="AG201:AL201"/>
    <mergeCell ref="AM199:AR199"/>
    <mergeCell ref="AG199:AL199"/>
    <mergeCell ref="AM201:AR201"/>
    <mergeCell ref="AS199:AW199"/>
    <mergeCell ref="A200:Q200"/>
    <mergeCell ref="U200:Z200"/>
    <mergeCell ref="AA200:AF200"/>
    <mergeCell ref="AG200:AL200"/>
    <mergeCell ref="AM200:AR200"/>
    <mergeCell ref="AS200:AW200"/>
    <mergeCell ref="A199:Q199"/>
    <mergeCell ref="U199:Z199"/>
    <mergeCell ref="AA199:AF199"/>
    <mergeCell ref="AM198:AR198"/>
    <mergeCell ref="AS198:AW198"/>
    <mergeCell ref="A197:Q197"/>
    <mergeCell ref="U197:Z197"/>
    <mergeCell ref="A198:Q198"/>
    <mergeCell ref="U198:Z198"/>
    <mergeCell ref="AA198:AF198"/>
    <mergeCell ref="AG198:AL198"/>
    <mergeCell ref="AA197:AF197"/>
    <mergeCell ref="AG197:AL197"/>
    <mergeCell ref="AM195:AR195"/>
    <mergeCell ref="AS195:AW195"/>
    <mergeCell ref="AM196:AR196"/>
    <mergeCell ref="AS196:AW196"/>
    <mergeCell ref="AM197:AR197"/>
    <mergeCell ref="AS197:AW197"/>
    <mergeCell ref="B196:Q196"/>
    <mergeCell ref="U196:Z196"/>
    <mergeCell ref="AA196:AF196"/>
    <mergeCell ref="AG196:AL196"/>
    <mergeCell ref="A195:Q195"/>
    <mergeCell ref="U195:Z195"/>
    <mergeCell ref="AA195:AF195"/>
    <mergeCell ref="AG195:AL195"/>
    <mergeCell ref="AM191:AR191"/>
    <mergeCell ref="AS191:AW191"/>
    <mergeCell ref="A192:Q192"/>
    <mergeCell ref="R192:T194"/>
    <mergeCell ref="U192:Z194"/>
    <mergeCell ref="AA192:AF194"/>
    <mergeCell ref="AG192:AL194"/>
    <mergeCell ref="AM192:AR194"/>
    <mergeCell ref="AS192:AW194"/>
    <mergeCell ref="A194:Q194"/>
    <mergeCell ref="A191:Q191"/>
    <mergeCell ref="U191:Z191"/>
    <mergeCell ref="AA191:AF191"/>
    <mergeCell ref="AG191:AL191"/>
    <mergeCell ref="J184:AE184"/>
    <mergeCell ref="AM184:AW184"/>
    <mergeCell ref="A186:AD186"/>
    <mergeCell ref="U188:Z189"/>
    <mergeCell ref="AA188:AF189"/>
    <mergeCell ref="AG188:AL189"/>
    <mergeCell ref="AM188:AR189"/>
    <mergeCell ref="AS188:AW189"/>
    <mergeCell ref="AM182:AR183"/>
    <mergeCell ref="AS182:AW183"/>
    <mergeCell ref="A183:Q183"/>
    <mergeCell ref="S183:AD183"/>
    <mergeCell ref="G179:AG179"/>
    <mergeCell ref="AM179:AW179"/>
    <mergeCell ref="AM180:AW180"/>
    <mergeCell ref="I181:AG181"/>
    <mergeCell ref="AM181:AW181"/>
    <mergeCell ref="A175:AL175"/>
    <mergeCell ref="AM178:AP178"/>
    <mergeCell ref="AQ178:AT178"/>
    <mergeCell ref="AU178:AW178"/>
    <mergeCell ref="Q167:Y167"/>
    <mergeCell ref="AN167:AV167"/>
    <mergeCell ref="B170:O170"/>
    <mergeCell ref="A173:Y173"/>
    <mergeCell ref="AQ163:AV163"/>
    <mergeCell ref="B164:U164"/>
    <mergeCell ref="Y164:AD164"/>
    <mergeCell ref="AE164:AJ164"/>
    <mergeCell ref="AK164:AP164"/>
    <mergeCell ref="AQ164:AV164"/>
    <mergeCell ref="B163:U163"/>
    <mergeCell ref="Y163:AD163"/>
    <mergeCell ref="AE163:AJ163"/>
    <mergeCell ref="AK163:AP163"/>
    <mergeCell ref="AQ161:AV161"/>
    <mergeCell ref="B162:U162"/>
    <mergeCell ref="Y162:AD162"/>
    <mergeCell ref="AE162:AJ162"/>
    <mergeCell ref="AK162:AP162"/>
    <mergeCell ref="AQ162:AV162"/>
    <mergeCell ref="B161:U161"/>
    <mergeCell ref="Y161:AD161"/>
    <mergeCell ref="AE161:AJ161"/>
    <mergeCell ref="AK161:AP161"/>
    <mergeCell ref="AQ159:AV159"/>
    <mergeCell ref="B160:U160"/>
    <mergeCell ref="Y160:AD160"/>
    <mergeCell ref="AE160:AJ160"/>
    <mergeCell ref="AK160:AP160"/>
    <mergeCell ref="AQ160:AV160"/>
    <mergeCell ref="B159:U159"/>
    <mergeCell ref="Y159:AD159"/>
    <mergeCell ref="AE159:AJ159"/>
    <mergeCell ref="AK159:AP159"/>
    <mergeCell ref="C152:AD152"/>
    <mergeCell ref="AH152:AN152"/>
    <mergeCell ref="AO152:AV152"/>
    <mergeCell ref="B158:U158"/>
    <mergeCell ref="Y158:AD158"/>
    <mergeCell ref="AE158:AJ158"/>
    <mergeCell ref="AK158:AP158"/>
    <mergeCell ref="AQ158:AV158"/>
    <mergeCell ref="C150:AD150"/>
    <mergeCell ref="AH150:AN150"/>
    <mergeCell ref="AO150:AV150"/>
    <mergeCell ref="C151:AD151"/>
    <mergeCell ref="AH151:AN151"/>
    <mergeCell ref="AO151:AV151"/>
    <mergeCell ref="C148:AD148"/>
    <mergeCell ref="AH148:AN148"/>
    <mergeCell ref="AO148:AV148"/>
    <mergeCell ref="C149:AG149"/>
    <mergeCell ref="AH149:AN149"/>
    <mergeCell ref="AO149:AV149"/>
    <mergeCell ref="C146:AD146"/>
    <mergeCell ref="AH146:AN146"/>
    <mergeCell ref="AO146:AV146"/>
    <mergeCell ref="C147:AD147"/>
    <mergeCell ref="AH147:AN147"/>
    <mergeCell ref="AO147:AV147"/>
    <mergeCell ref="C144:AD144"/>
    <mergeCell ref="AH144:AN144"/>
    <mergeCell ref="AO144:AV144"/>
    <mergeCell ref="C145:AD145"/>
    <mergeCell ref="AH145:AN145"/>
    <mergeCell ref="AO145:AV145"/>
    <mergeCell ref="C142:AD142"/>
    <mergeCell ref="AH142:AN142"/>
    <mergeCell ref="AO142:AV142"/>
    <mergeCell ref="C143:AD143"/>
    <mergeCell ref="AH143:AN143"/>
    <mergeCell ref="AO143:AV143"/>
    <mergeCell ref="C140:AD140"/>
    <mergeCell ref="AH140:AN140"/>
    <mergeCell ref="AO140:AV140"/>
    <mergeCell ref="C141:AD141"/>
    <mergeCell ref="AH141:AN141"/>
    <mergeCell ref="AO141:AV141"/>
    <mergeCell ref="C138:AD138"/>
    <mergeCell ref="AH138:AN138"/>
    <mergeCell ref="AO138:AV138"/>
    <mergeCell ref="C139:AD139"/>
    <mergeCell ref="AH139:AN139"/>
    <mergeCell ref="AO139:AV139"/>
    <mergeCell ref="C136:AD136"/>
    <mergeCell ref="AH136:AN136"/>
    <mergeCell ref="AO136:AV136"/>
    <mergeCell ref="C137:AD137"/>
    <mergeCell ref="AH137:AN137"/>
    <mergeCell ref="AO137:AV137"/>
    <mergeCell ref="C134:AD134"/>
    <mergeCell ref="AH134:AN134"/>
    <mergeCell ref="AO134:AV134"/>
    <mergeCell ref="C135:AG135"/>
    <mergeCell ref="AH135:AN135"/>
    <mergeCell ref="AO135:AV135"/>
    <mergeCell ref="C132:AD132"/>
    <mergeCell ref="AH132:AN132"/>
    <mergeCell ref="AO132:AV132"/>
    <mergeCell ref="C133:AD133"/>
    <mergeCell ref="AH133:AN133"/>
    <mergeCell ref="AO133:AV133"/>
    <mergeCell ref="C130:AD130"/>
    <mergeCell ref="AH130:AN130"/>
    <mergeCell ref="AO130:AV130"/>
    <mergeCell ref="C131:AD131"/>
    <mergeCell ref="AH131:AN131"/>
    <mergeCell ref="AO131:AV131"/>
    <mergeCell ref="K123:AF123"/>
    <mergeCell ref="AK123:AV123"/>
    <mergeCell ref="C129:AD129"/>
    <mergeCell ref="AH129:AN129"/>
    <mergeCell ref="AO129:AV129"/>
    <mergeCell ref="AK120:AP122"/>
    <mergeCell ref="AQ120:AV122"/>
    <mergeCell ref="B122:O122"/>
    <mergeCell ref="Q122:AB122"/>
    <mergeCell ref="H117:AE117"/>
    <mergeCell ref="AK117:AV117"/>
    <mergeCell ref="AK118:AV118"/>
    <mergeCell ref="J119:AE119"/>
    <mergeCell ref="AK119:AV119"/>
    <mergeCell ref="B113:AJ113"/>
    <mergeCell ref="AK116:AN116"/>
    <mergeCell ref="AO116:AR116"/>
    <mergeCell ref="AS116:AV116"/>
    <mergeCell ref="P108:X108"/>
    <mergeCell ref="AO108:AV108"/>
    <mergeCell ref="B110:N110"/>
    <mergeCell ref="A112:T112"/>
    <mergeCell ref="B105:AB105"/>
    <mergeCell ref="AC105:AG105"/>
    <mergeCell ref="AH105:AN105"/>
    <mergeCell ref="AO105:AV105"/>
    <mergeCell ref="B104:AB104"/>
    <mergeCell ref="AC104:AG104"/>
    <mergeCell ref="AH104:AN104"/>
    <mergeCell ref="AO104:AV104"/>
    <mergeCell ref="B102:AB102"/>
    <mergeCell ref="AH102:AN102"/>
    <mergeCell ref="AO102:AV102"/>
    <mergeCell ref="B103:AB103"/>
    <mergeCell ref="AH103:AN103"/>
    <mergeCell ref="AO103:AV103"/>
    <mergeCell ref="B100:AB100"/>
    <mergeCell ref="AH100:AN100"/>
    <mergeCell ref="AO100:AV100"/>
    <mergeCell ref="B101:AB101"/>
    <mergeCell ref="AH101:AN101"/>
    <mergeCell ref="AO101:AV101"/>
    <mergeCell ref="B98:AB98"/>
    <mergeCell ref="AH98:AN98"/>
    <mergeCell ref="AO98:AV98"/>
    <mergeCell ref="B99:AB99"/>
    <mergeCell ref="AH99:AN99"/>
    <mergeCell ref="AO99:AV99"/>
    <mergeCell ref="B96:AB96"/>
    <mergeCell ref="AH96:AN96"/>
    <mergeCell ref="AO96:AV96"/>
    <mergeCell ref="B97:AB97"/>
    <mergeCell ref="AH97:AN97"/>
    <mergeCell ref="AO97:AV97"/>
    <mergeCell ref="B94:AB94"/>
    <mergeCell ref="AH94:AN94"/>
    <mergeCell ref="AO94:AV94"/>
    <mergeCell ref="AH95:AN95"/>
    <mergeCell ref="AO95:AV95"/>
    <mergeCell ref="B91:AB91"/>
    <mergeCell ref="AH91:AN91"/>
    <mergeCell ref="AO91:AV91"/>
    <mergeCell ref="B93:AB93"/>
    <mergeCell ref="AH89:AN89"/>
    <mergeCell ref="AO89:AV89"/>
    <mergeCell ref="B90:AB90"/>
    <mergeCell ref="AH90:AN90"/>
    <mergeCell ref="AO90:AV90"/>
    <mergeCell ref="AH87:AN87"/>
    <mergeCell ref="AO87:AV87"/>
    <mergeCell ref="AH88:AN88"/>
    <mergeCell ref="AO88:AV88"/>
    <mergeCell ref="AH85:AN85"/>
    <mergeCell ref="AO85:AV85"/>
    <mergeCell ref="AH86:AN86"/>
    <mergeCell ref="AO86:AV86"/>
    <mergeCell ref="C83:AB83"/>
    <mergeCell ref="AH83:AN83"/>
    <mergeCell ref="AO83:AV83"/>
    <mergeCell ref="AH84:AN84"/>
    <mergeCell ref="AO84:AV84"/>
    <mergeCell ref="C81:AB81"/>
    <mergeCell ref="AH81:AN81"/>
    <mergeCell ref="AO81:AV81"/>
    <mergeCell ref="AH82:AN82"/>
    <mergeCell ref="AO82:AV82"/>
    <mergeCell ref="AH79:AN79"/>
    <mergeCell ref="AO79:AV79"/>
    <mergeCell ref="AH80:AN80"/>
    <mergeCell ref="AO80:AV80"/>
    <mergeCell ref="B77:AB77"/>
    <mergeCell ref="AH77:AN77"/>
    <mergeCell ref="AO77:AV77"/>
    <mergeCell ref="AH78:AN78"/>
    <mergeCell ref="AO78:AV78"/>
    <mergeCell ref="AH75:AN75"/>
    <mergeCell ref="AO75:AV75"/>
    <mergeCell ref="B76:AB76"/>
    <mergeCell ref="AH76:AN76"/>
    <mergeCell ref="AO76:AV76"/>
    <mergeCell ref="AH73:AN73"/>
    <mergeCell ref="AO73:AV73"/>
    <mergeCell ref="AH74:AN74"/>
    <mergeCell ref="AO74:AV74"/>
    <mergeCell ref="B71:AB71"/>
    <mergeCell ref="AH71:AN71"/>
    <mergeCell ref="AO71:AV71"/>
    <mergeCell ref="B72:AB72"/>
    <mergeCell ref="AH72:AN72"/>
    <mergeCell ref="AO72:AV72"/>
    <mergeCell ref="C69:AB69"/>
    <mergeCell ref="AH69:AN69"/>
    <mergeCell ref="AO69:AV69"/>
    <mergeCell ref="AH70:AN70"/>
    <mergeCell ref="AO70:AV70"/>
    <mergeCell ref="AH67:AN67"/>
    <mergeCell ref="AO67:AV67"/>
    <mergeCell ref="C68:AB68"/>
    <mergeCell ref="AH68:AN68"/>
    <mergeCell ref="AO68:AV68"/>
    <mergeCell ref="AH65:AN65"/>
    <mergeCell ref="AO65:AV65"/>
    <mergeCell ref="AH66:AN66"/>
    <mergeCell ref="AO66:AV66"/>
    <mergeCell ref="AH63:AN63"/>
    <mergeCell ref="AO63:AV63"/>
    <mergeCell ref="AH64:AN64"/>
    <mergeCell ref="AO64:AV64"/>
    <mergeCell ref="B57:AB57"/>
    <mergeCell ref="AH57:AN57"/>
    <mergeCell ref="AO57:AV57"/>
    <mergeCell ref="B58:AB58"/>
    <mergeCell ref="AH58:AN58"/>
    <mergeCell ref="AO58:AV58"/>
    <mergeCell ref="AH55:AN55"/>
    <mergeCell ref="AO55:AV55"/>
    <mergeCell ref="AH56:AN56"/>
    <mergeCell ref="AO56:AV56"/>
    <mergeCell ref="AH53:AN53"/>
    <mergeCell ref="AO53:AV53"/>
    <mergeCell ref="AH54:AN54"/>
    <mergeCell ref="AO54:AV54"/>
    <mergeCell ref="B51:AB51"/>
    <mergeCell ref="AH51:AN51"/>
    <mergeCell ref="AO51:AV51"/>
    <mergeCell ref="AH52:AN52"/>
    <mergeCell ref="AO52:AV52"/>
    <mergeCell ref="AH49:AN49"/>
    <mergeCell ref="AO49:AV49"/>
    <mergeCell ref="AH50:AN50"/>
    <mergeCell ref="AO50:AV50"/>
    <mergeCell ref="AH47:AN47"/>
    <mergeCell ref="AO47:AV47"/>
    <mergeCell ref="B48:AB48"/>
    <mergeCell ref="AH48:AN48"/>
    <mergeCell ref="AO48:AV48"/>
    <mergeCell ref="AH45:AN45"/>
    <mergeCell ref="AO45:AV45"/>
    <mergeCell ref="AH46:AN46"/>
    <mergeCell ref="AO46:AV46"/>
    <mergeCell ref="AH43:AN43"/>
    <mergeCell ref="AO43:AV43"/>
    <mergeCell ref="AH44:AN44"/>
    <mergeCell ref="AO44:AV44"/>
    <mergeCell ref="AH41:AN41"/>
    <mergeCell ref="AO41:AV41"/>
    <mergeCell ref="AH42:AN42"/>
    <mergeCell ref="AO42:AV42"/>
    <mergeCell ref="AH39:AN39"/>
    <mergeCell ref="AO39:AV39"/>
    <mergeCell ref="AH40:AN40"/>
    <mergeCell ref="AO40:AV40"/>
    <mergeCell ref="B37:AB37"/>
    <mergeCell ref="AH37:AN37"/>
    <mergeCell ref="AO37:AV37"/>
    <mergeCell ref="AH38:AN38"/>
    <mergeCell ref="AO38:AV38"/>
    <mergeCell ref="AH35:AN35"/>
    <mergeCell ref="AO35:AV35"/>
    <mergeCell ref="B36:AB36"/>
    <mergeCell ref="AH36:AN36"/>
    <mergeCell ref="AO36:AV36"/>
    <mergeCell ref="AH33:AN33"/>
    <mergeCell ref="AO33:AV33"/>
    <mergeCell ref="AH34:AN34"/>
    <mergeCell ref="AO34:AV34"/>
    <mergeCell ref="AH31:AN31"/>
    <mergeCell ref="AO31:AV31"/>
    <mergeCell ref="AH32:AN32"/>
    <mergeCell ref="AO32:AV32"/>
    <mergeCell ref="AO24:AV24"/>
    <mergeCell ref="AH29:AN29"/>
    <mergeCell ref="AO29:AV29"/>
    <mergeCell ref="AH30:AN30"/>
    <mergeCell ref="AO30:AV30"/>
    <mergeCell ref="K19:AF19"/>
    <mergeCell ref="AK19:AV19"/>
    <mergeCell ref="B21:AF21"/>
    <mergeCell ref="AO23:AV23"/>
    <mergeCell ref="J15:AE15"/>
    <mergeCell ref="AK15:AV15"/>
    <mergeCell ref="AK16:AP18"/>
    <mergeCell ref="AQ16:AV18"/>
    <mergeCell ref="B18:O18"/>
    <mergeCell ref="Q18:AB18"/>
    <mergeCell ref="AS12:AV12"/>
    <mergeCell ref="H13:AE13"/>
    <mergeCell ref="AK13:AV13"/>
    <mergeCell ref="AK14:AV14"/>
    <mergeCell ref="A8:X8"/>
    <mergeCell ref="B9:AJ9"/>
    <mergeCell ref="AK12:AN12"/>
    <mergeCell ref="AO12:AR12"/>
  </mergeCells>
  <printOptions/>
  <pageMargins left="0.75" right="0.75" top="1" bottom="1" header="0.5" footer="0.5"/>
  <pageSetup fitToHeight="1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Kritinina</dc:creator>
  <cp:keywords/>
  <dc:description/>
  <cp:lastModifiedBy>skiba.ludmila</cp:lastModifiedBy>
  <cp:lastPrinted>2010-04-20T01:17:34Z</cp:lastPrinted>
  <dcterms:created xsi:type="dcterms:W3CDTF">2010-02-25T08:49:14Z</dcterms:created>
  <dcterms:modified xsi:type="dcterms:W3CDTF">2010-04-20T06:39:50Z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