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5" yWindow="840" windowWidth="18405" windowHeight="11865" activeTab="0"/>
  </bookViews>
  <sheets>
    <sheet name="Анкета" sheetId="1" r:id="rId1"/>
    <sheet name="Смета стоки" sheetId="2" r:id="rId2"/>
    <sheet name="Раскрытие ремонта стоки" sheetId="3" r:id="rId3"/>
    <sheet name="НП стоки" sheetId="4" r:id="rId4"/>
    <sheet name="Потребит характеристики стоки" sheetId="5" r:id="rId5"/>
    <sheet name="Технические возможност стоки" sheetId="6" r:id="rId6"/>
    <sheet name="Бух отчетность" sheetId="7" r:id="rId7"/>
  </sheets>
  <externalReferences>
    <externalReference r:id="rId10"/>
  </externalReferences>
  <definedNames>
    <definedName name="_xlnm.Print_Area" localSheetId="0">'Анкета'!$A$1:$F$32</definedName>
    <definedName name="_xlnm.Print_Area" localSheetId="3">'НП стоки'!$A$1:$D$17</definedName>
    <definedName name="_xlnm.Print_Area" localSheetId="4">'Потребит характеристики стоки'!$A$1:$D$25</definedName>
    <definedName name="_xlnm.Print_Area" localSheetId="2">'Раскрытие ремонта стоки'!$A$1:$G$23</definedName>
    <definedName name="_xlnm.Print_Area" localSheetId="1">'Смета стоки'!$A$1:$D$47</definedName>
    <definedName name="_xlnm.Print_Area" localSheetId="5">'Технические возможност стоки'!$A$1:$D$13</definedName>
  </definedNames>
  <calcPr fullCalcOnLoad="1"/>
</workbook>
</file>

<file path=xl/sharedStrings.xml><?xml version="1.0" encoding="utf-8"?>
<sst xmlns="http://schemas.openxmlformats.org/spreadsheetml/2006/main" count="301" uniqueCount="215">
  <si>
    <t>тыс.руб.</t>
  </si>
  <si>
    <t>№</t>
  </si>
  <si>
    <t>Наименование показателя</t>
  </si>
  <si>
    <t>1</t>
  </si>
  <si>
    <t>Является ли организация плательщиком НДС</t>
  </si>
  <si>
    <t>2</t>
  </si>
  <si>
    <t>3</t>
  </si>
  <si>
    <t>Себестоимость</t>
  </si>
  <si>
    <t>3.1</t>
  </si>
  <si>
    <t>3.2</t>
  </si>
  <si>
    <t>3.2.1.1</t>
  </si>
  <si>
    <t>3.2.1.2</t>
  </si>
  <si>
    <t>3.3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</si>
  <si>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</si>
  <si>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</si>
  <si>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</si>
  <si>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от расходов на оплату труда основного производственного персонала</t>
  </si>
  <si>
    <t>3.6</t>
  </si>
  <si>
    <t>Амортизация основных средств</t>
  </si>
  <si>
    <t>3.7</t>
  </si>
  <si>
    <t>3.8</t>
  </si>
  <si>
    <t>Ремонт и техническое обслуживание основных средств, в том числе:</t>
  </si>
  <si>
    <t>3.8.1</t>
  </si>
  <si>
    <t>капитальный ремонт основных средств</t>
  </si>
  <si>
    <t>3.8.2</t>
  </si>
  <si>
    <t>3.9</t>
  </si>
  <si>
    <t>3.10</t>
  </si>
  <si>
    <t>3.11</t>
  </si>
  <si>
    <t xml:space="preserve">     заработная плата цехового персонала</t>
  </si>
  <si>
    <t xml:space="preserve">    отчисления на соц.нужды от заработной платы цехового персонала</t>
  </si>
  <si>
    <t xml:space="preserve">    заработная плата АУП</t>
  </si>
  <si>
    <t xml:space="preserve">    отчисления на соц.нужды от заработной платы АУП</t>
  </si>
  <si>
    <t>4</t>
  </si>
  <si>
    <t>5</t>
  </si>
  <si>
    <t>Валовая прибыль</t>
  </si>
  <si>
    <t>Затраты на покупную электрическую энергию:</t>
  </si>
  <si>
    <t>Аренда основных средств</t>
  </si>
  <si>
    <t>текущий ремонт основных средств</t>
  </si>
  <si>
    <t>Общехозяйственные расходы, в том числе:</t>
  </si>
  <si>
    <t>Расходы на услуги производственного характера (регламентные работы)</t>
  </si>
  <si>
    <t>3.11.1</t>
  </si>
  <si>
    <t>3.11.2</t>
  </si>
  <si>
    <t>Расходы на химреагенты</t>
  </si>
  <si>
    <t>Общепроизводственные (цеховые расходы)*, в том числе:</t>
  </si>
  <si>
    <t>Чистая прибыль, в том числе:</t>
  </si>
  <si>
    <t>5.1</t>
  </si>
  <si>
    <t xml:space="preserve">    на реализацию инвестиционной программы</t>
  </si>
  <si>
    <t>Валовая выручка с НДС</t>
  </si>
  <si>
    <t>Валовая выручка без НДС</t>
  </si>
  <si>
    <t>6.1</t>
  </si>
  <si>
    <t>6</t>
  </si>
  <si>
    <t>6.2</t>
  </si>
  <si>
    <t xml:space="preserve">    за счет ввода в эксплуатацию</t>
  </si>
  <si>
    <t xml:space="preserve">    за счет вывода из эксплуатации</t>
  </si>
  <si>
    <t>Изменение основных фондов**, в том числе</t>
  </si>
  <si>
    <t>Примечание:</t>
  </si>
  <si>
    <t>№ п/п</t>
  </si>
  <si>
    <t>Наименование показателей</t>
  </si>
  <si>
    <t>Единица измерения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</si>
  <si>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</si>
  <si>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</si>
  <si>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</si>
  <si>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</si>
  <si>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</si>
  <si>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</si>
  <si>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</si>
  <si>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</si>
  <si>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</si>
  <si>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*</t>
  </si>
  <si>
    <t>**</t>
  </si>
  <si>
    <r>
      <t xml:space="preserve">тыс.м </t>
    </r>
    <r>
      <rPr>
        <vertAlign val="superscript"/>
        <sz val="10"/>
        <rFont val="Arial"/>
        <family val="2"/>
      </rPr>
      <t>3</t>
    </r>
  </si>
  <si>
    <t>тыс.кВт.ч</t>
  </si>
  <si>
    <t>шт.</t>
  </si>
  <si>
    <t>Среднесписочная численность основного производственного персонала</t>
  </si>
  <si>
    <t>Значение</t>
  </si>
  <si>
    <t>ед/км</t>
  </si>
  <si>
    <t>шт</t>
  </si>
  <si>
    <t>Еденица измерения</t>
  </si>
  <si>
    <t>тыс.м3</t>
  </si>
  <si>
    <t>руб/кВт.ч</t>
  </si>
  <si>
    <t xml:space="preserve">объем энергии </t>
  </si>
  <si>
    <t xml:space="preserve">Заполняется за отчетный год и лишь в случаях, если сумма </t>
  </si>
  <si>
    <t>Способ приобретения</t>
  </si>
  <si>
    <t>Текущий ремонт</t>
  </si>
  <si>
    <t>Стоимость, тыс.руб.</t>
  </si>
  <si>
    <t>Капитальный ремонт</t>
  </si>
  <si>
    <t>Регламентные работы</t>
  </si>
  <si>
    <t>Примечание</t>
  </si>
  <si>
    <t>Единица измерения (шт/кг/ед и т.д)</t>
  </si>
  <si>
    <t>оплаты услуг у  организации  превышает 20% суммы расходов по каждой статье затрат</t>
  </si>
  <si>
    <t>Вид  товара, выполняемой работы, предоставляемой услуги</t>
  </si>
  <si>
    <t>Объем товаров, работ,услуг</t>
  </si>
  <si>
    <t>Исполнитель</t>
  </si>
  <si>
    <t>Вид регулируемой деятельности (водоотведение, очистка сточных вод. транспортирование стоков, обработка осадка, утилизация остатка сточных вод)</t>
  </si>
  <si>
    <t>Расходы на оплату услуг по перекачке и очистке сточных вод другими организациями</t>
  </si>
  <si>
    <t>3.10.1</t>
  </si>
  <si>
    <t>3.10.2</t>
  </si>
  <si>
    <t>Основные показатели систем водоотведения и очистки сточных вод</t>
  </si>
  <si>
    <t>Получено сточных вод от других организаций</t>
  </si>
  <si>
    <t>Передано сточных вод другим организациям</t>
  </si>
  <si>
    <t>Передано сточных вод другим организациям на очистные сооружения</t>
  </si>
  <si>
    <t>Пропущено сточных вод через очистные сооружения</t>
  </si>
  <si>
    <t xml:space="preserve">Получено сточных вод от потребителей </t>
  </si>
  <si>
    <t>Проятженность канализационных сетей</t>
  </si>
  <si>
    <t>Колическтво насосных станций</t>
  </si>
  <si>
    <t>Количество очистных сооружений</t>
  </si>
  <si>
    <t>чел.</t>
  </si>
  <si>
    <t>км.</t>
  </si>
  <si>
    <t>Количество аварий на канализационных сетях</t>
  </si>
  <si>
    <t>Количесво засоров на самотечных сетях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</si>
  <si>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</si>
  <si>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</si>
  <si>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</si>
  <si>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</si>
  <si>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</si>
  <si>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</si>
  <si>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</si>
  <si>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3.1.</t>
  </si>
  <si>
    <t>3.2.</t>
  </si>
  <si>
    <t>3.3.</t>
  </si>
  <si>
    <t>3.4.</t>
  </si>
  <si>
    <t>3.5.</t>
  </si>
  <si>
    <t>3.6.</t>
  </si>
  <si>
    <t>3.7.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</si>
  <si>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 по следующим показателям:</t>
  </si>
  <si>
    <t>Общее количество проб, проведенных на сбросе очищенных(частично очищенных) сточных вод по следующим показателям:</t>
  </si>
  <si>
    <t>8.1.</t>
  </si>
  <si>
    <t>8.2.</t>
  </si>
  <si>
    <t>8.3.</t>
  </si>
  <si>
    <t>8.4.</t>
  </si>
  <si>
    <t>8.5.</t>
  </si>
  <si>
    <t>8.6.</t>
  </si>
  <si>
    <t>8.7.</t>
  </si>
  <si>
    <t>Количество поданых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</si>
  <si>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</si>
  <si>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</si>
  <si>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Информация, указанная в п.51, раскрывается организацией ежеквартально</t>
  </si>
  <si>
    <t>Резерв мощности системы водоотведенияи (или) объекта очистки сточных вод**</t>
  </si>
  <si>
    <t xml:space="preserve">При наличии у организации раздельных систем водоотведения и (или) нескольких объектов очистки сточных вод информация о резерве мощности таких систем и объектов раскрывается в отношении каждой системы водоотведения и очистки сточных вод </t>
  </si>
  <si>
    <t>которых превышает 80% совокупной выручки за отчетный год</t>
  </si>
  <si>
    <r>
      <t xml:space="preserve">тариф на энергию </t>
    </r>
    <r>
      <rPr>
        <i/>
        <sz val="10"/>
        <rFont val="Arial"/>
        <family val="2"/>
      </rPr>
      <t>(средневзвешенная стоимость)</t>
    </r>
  </si>
  <si>
    <t>В статью "Общепроизводственные (цеховые) расходы"  в данном случае включаются:</t>
  </si>
  <si>
    <t>9.прочие цеховые расходы, включаемые в себестоимость продукции, товаров и услуг.</t>
  </si>
  <si>
    <t xml:space="preserve">Иформация о расходах на текущий и капитальный ремонт и регламентные расходы* </t>
  </si>
  <si>
    <t xml:space="preserve">Потребительские характеристики  сточных вод </t>
  </si>
  <si>
    <r>
      <t>Иформация о наличии (отсутствии) технической возможности доступа к услуге водоотведения/очистки сточных вод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* </t>
    </r>
  </si>
  <si>
    <t>отчетности( бухгалтерский баланс и приложения к нему)</t>
  </si>
  <si>
    <t xml:space="preserve">раскрывается регулирующими организациями, выручка от регулируемой деятельности </t>
  </si>
  <si>
    <t xml:space="preserve">Согласно пп. ж) п.47 Постановления №1140 информация о годовой бухгалтерской </t>
  </si>
  <si>
    <t>1.транспортные расходы;</t>
  </si>
  <si>
    <t>2.налог на землю (аренда земли);</t>
  </si>
  <si>
    <t>3.налог нп имущество;</t>
  </si>
  <si>
    <t>4.прочие налоги и сборы;</t>
  </si>
  <si>
    <t>5.плата за загрязнение окружающей среды;</t>
  </si>
  <si>
    <t>6.расходы на содержание зданий;</t>
  </si>
  <si>
    <t>7.расходы на проведение анализов сточных вод;</t>
  </si>
  <si>
    <t>АНКЕТА   РЕГУЛИРУЕМОЙ ОРГАНИЗАЦИИ</t>
  </si>
  <si>
    <t xml:space="preserve">1. Полное наименование организации   </t>
  </si>
  <si>
    <r>
      <t>3. Почтовый адрес</t>
    </r>
    <r>
      <rPr>
        <sz val="10"/>
        <rFont val="Arial"/>
        <family val="2"/>
      </rPr>
      <t xml:space="preserve">   </t>
    </r>
  </si>
  <si>
    <t>3.1. Индекс</t>
  </si>
  <si>
    <t>3.2. Район (город)</t>
  </si>
  <si>
    <t>3.3. Населённый пункт</t>
  </si>
  <si>
    <t>3.4. Адрес (улица, №)</t>
  </si>
  <si>
    <t>4. Руководитель</t>
  </si>
  <si>
    <t>4.1. Должность</t>
  </si>
  <si>
    <t>4.2. Ф.И.О.</t>
  </si>
  <si>
    <t>5. Рабочий телефон</t>
  </si>
  <si>
    <t xml:space="preserve">6. Факс </t>
  </si>
  <si>
    <t>7. Электронная почта</t>
  </si>
  <si>
    <t>8. Принадлежность имущества</t>
  </si>
  <si>
    <t>(аренда, хозяйственное ведение, концессионное соглашение, оперативное управление, безвозмездное пользование, собственное)</t>
  </si>
  <si>
    <t xml:space="preserve">9. Отрасль  (ОКВЭД)  </t>
  </si>
  <si>
    <t>10. ИНН</t>
  </si>
  <si>
    <t>11. КПП</t>
  </si>
  <si>
    <t>12. ОКАТО</t>
  </si>
  <si>
    <t>13.ОКТМО</t>
  </si>
  <si>
    <t>14. ОГРН</t>
  </si>
  <si>
    <t>15. Вид деятельности</t>
  </si>
  <si>
    <t>15.1. Водоснабжение (подъем, очистка, транспортировка, сбыт)</t>
  </si>
  <si>
    <t>15.2. Водоотведение (очистка, транспортировка, обработка осадка, утилизация остатка)</t>
  </si>
  <si>
    <t>15.3. Утилизация (захоронение) ТБО</t>
  </si>
  <si>
    <t>15.4. Горячее водоснабжение ( поставка горячей воды, оказание услуг  в сфере горячего водоснабжения)</t>
  </si>
  <si>
    <t>15.5. Прочие (перечислить все остальные виды деятельности)</t>
  </si>
  <si>
    <t>16. Система налогообложения</t>
  </si>
  <si>
    <t>М.П.</t>
  </si>
  <si>
    <t>Факт за (   ) год</t>
  </si>
  <si>
    <t>Организация</t>
  </si>
  <si>
    <t>8.расходы на спецпитание, обучение, страхование, спецодежду;</t>
  </si>
  <si>
    <t>п.47 пп.а-е</t>
  </si>
  <si>
    <t>п.54</t>
  </si>
  <si>
    <t>п.47 пп.з-н</t>
  </si>
  <si>
    <t>п.48</t>
  </si>
  <si>
    <t>п.51</t>
  </si>
  <si>
    <t>п.47 пп.ж</t>
  </si>
  <si>
    <t>2. Сокращенное наименование организации</t>
  </si>
  <si>
    <t>Томск</t>
  </si>
  <si>
    <t>ул.Ивановского, дом 8</t>
  </si>
  <si>
    <t>Директор</t>
  </si>
  <si>
    <t>Морозов Виталий Петрович</t>
  </si>
  <si>
    <t>633-734</t>
  </si>
  <si>
    <t>собственное</t>
  </si>
  <si>
    <t>24.42.1</t>
  </si>
  <si>
    <t>7020012720</t>
  </si>
  <si>
    <t>701701001</t>
  </si>
  <si>
    <t>1037722027727</t>
  </si>
  <si>
    <t>очистка</t>
  </si>
  <si>
    <t>Текущий ремонт зданий и сооружений</t>
  </si>
  <si>
    <t>Текущий ремонт оборудования</t>
  </si>
  <si>
    <t>Факт за ( 2009  ) год</t>
  </si>
  <si>
    <t>Капитальный ремонт зданий и сооружений</t>
  </si>
  <si>
    <t>ООО "Ремстройгарант"</t>
  </si>
  <si>
    <t>Факт за ( 2009   ) год</t>
  </si>
  <si>
    <t xml:space="preserve"> первичных отстойников, лотков и биофильтров, замена решеток)</t>
  </si>
  <si>
    <t>Филиал  ФГУП "НПО "Микроген" МЗ РФ в г.Томск "НПО "Вирион"</t>
  </si>
  <si>
    <t>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</si>
</sst>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2"/>
      <color indexed="12"/>
      <name val="Arial CYR"/>
      <family val="0"/>
    </font>
    <font>
      <i/>
      <sz val="9"/>
      <name val="Arial"/>
      <family val="2"/>
    </font>
    <font>
      <b/>
      <u val="single"/>
      <sz val="12"/>
      <name val="Arial"/>
      <family val="2"/>
    </font>
    <font>
      <b/>
      <u val="single"/>
      <sz val="12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5" fillId="0" borderId="0" xfId="58" applyFont="1">
      <alignment/>
      <protection/>
    </xf>
    <xf numFmtId="0" fontId="5" fillId="0" borderId="0" xfId="0" applyFont="1" applyAlignment="1">
      <alignment/>
    </xf>
    <xf numFmtId="0" fontId="5" fillId="0" borderId="10" xfId="59" applyFont="1" applyBorder="1" applyAlignment="1">
      <alignment horizontal="center"/>
      <protection/>
    </xf>
    <xf numFmtId="0" fontId="5" fillId="0" borderId="11" xfId="59" applyFont="1" applyBorder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5" fillId="0" borderId="10" xfId="58" applyFont="1" applyBorder="1">
      <alignment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7" fillId="0" borderId="15" xfId="62" applyNumberFormat="1" applyFont="1" applyFill="1" applyBorder="1" applyAlignment="1" applyProtection="1">
      <alignment horizontal="center" vertical="center" wrapText="1"/>
      <protection/>
    </xf>
    <xf numFmtId="49" fontId="7" fillId="33" borderId="15" xfId="62" applyNumberFormat="1" applyFont="1" applyFill="1" applyBorder="1" applyAlignment="1" applyProtection="1">
      <alignment horizontal="center" vertical="center" wrapText="1"/>
      <protection/>
    </xf>
    <xf numFmtId="49" fontId="7" fillId="33" borderId="17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4" fontId="16" fillId="0" borderId="0" xfId="62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9" xfId="58" applyFont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/>
      <protection/>
    </xf>
    <xf numFmtId="0" fontId="5" fillId="0" borderId="13" xfId="58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horizontal="center"/>
      <protection/>
    </xf>
    <xf numFmtId="0" fontId="5" fillId="0" borderId="17" xfId="58" applyFont="1" applyBorder="1" applyAlignment="1">
      <alignment horizontal="center"/>
      <protection/>
    </xf>
    <xf numFmtId="0" fontId="5" fillId="0" borderId="11" xfId="58" applyFont="1" applyBorder="1">
      <alignment/>
      <protection/>
    </xf>
    <xf numFmtId="0" fontId="5" fillId="0" borderId="11" xfId="58" applyFont="1" applyBorder="1" applyAlignment="1">
      <alignment horizontal="center"/>
      <protection/>
    </xf>
    <xf numFmtId="0" fontId="5" fillId="0" borderId="25" xfId="58" applyFont="1" applyBorder="1">
      <alignment/>
      <protection/>
    </xf>
    <xf numFmtId="0" fontId="5" fillId="0" borderId="26" xfId="58" applyFont="1" applyBorder="1" applyAlignment="1">
      <alignment horizontal="center"/>
      <protection/>
    </xf>
    <xf numFmtId="0" fontId="5" fillId="0" borderId="25" xfId="58" applyFont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23" xfId="62" applyFont="1" applyFill="1" applyBorder="1" applyAlignment="1" applyProtection="1">
      <alignment vertical="center" wrapText="1"/>
      <protection/>
    </xf>
    <xf numFmtId="0" fontId="5" fillId="0" borderId="23" xfId="62" applyFont="1" applyFill="1" applyBorder="1" applyAlignment="1" applyProtection="1">
      <alignment vertical="center" wrapText="1"/>
      <protection/>
    </xf>
    <xf numFmtId="4" fontId="7" fillId="0" borderId="10" xfId="62" applyNumberFormat="1" applyFont="1" applyFill="1" applyBorder="1" applyAlignment="1" applyProtection="1">
      <alignment vertical="center" wrapText="1"/>
      <protection/>
    </xf>
    <xf numFmtId="0" fontId="5" fillId="0" borderId="10" xfId="62" applyFont="1" applyFill="1" applyBorder="1" applyAlignment="1" applyProtection="1">
      <alignment vertical="center" wrapText="1"/>
      <protection/>
    </xf>
    <xf numFmtId="0" fontId="5" fillId="33" borderId="10" xfId="57" applyFont="1" applyFill="1" applyBorder="1" applyAlignment="1" applyProtection="1">
      <alignment horizontal="left" vertical="center" wrapText="1" indent="3"/>
      <protection/>
    </xf>
    <xf numFmtId="0" fontId="5" fillId="33" borderId="23" xfId="62" applyFont="1" applyFill="1" applyBorder="1" applyAlignment="1" applyProtection="1">
      <alignment vertical="center" wrapText="1"/>
      <protection/>
    </xf>
    <xf numFmtId="0" fontId="5" fillId="33" borderId="23" xfId="62" applyFont="1" applyFill="1" applyBorder="1" applyAlignment="1" applyProtection="1">
      <alignment horizontal="left" vertical="center" wrapText="1"/>
      <protection/>
    </xf>
    <xf numFmtId="0" fontId="5" fillId="33" borderId="23" xfId="62" applyFont="1" applyFill="1" applyBorder="1" applyAlignment="1" applyProtection="1">
      <alignment horizontal="left" vertical="center" wrapText="1" indent="1"/>
      <protection/>
    </xf>
    <xf numFmtId="0" fontId="5" fillId="0" borderId="23" xfId="62" applyFont="1" applyFill="1" applyBorder="1" applyAlignment="1" applyProtection="1">
      <alignment horizontal="left" vertical="center" wrapText="1"/>
      <protection/>
    </xf>
    <xf numFmtId="0" fontId="7" fillId="0" borderId="27" xfId="62" applyFont="1" applyFill="1" applyBorder="1" applyAlignment="1" applyProtection="1">
      <alignment horizontal="left" vertical="center" wrapText="1"/>
      <protection/>
    </xf>
    <xf numFmtId="0" fontId="5" fillId="33" borderId="10" xfId="62" applyFont="1" applyFill="1" applyBorder="1" applyAlignment="1" applyProtection="1">
      <alignment vertical="center" wrapText="1"/>
      <protection/>
    </xf>
    <xf numFmtId="0" fontId="5" fillId="33" borderId="11" xfId="62" applyFont="1" applyFill="1" applyBorder="1" applyAlignment="1" applyProtection="1">
      <alignment vertical="center" wrapText="1"/>
      <protection/>
    </xf>
    <xf numFmtId="0" fontId="5" fillId="0" borderId="24" xfId="62" applyFont="1" applyFill="1" applyBorder="1" applyAlignment="1" applyProtection="1">
      <alignment vertical="center" wrapText="1"/>
      <protection/>
    </xf>
    <xf numFmtId="4" fontId="7" fillId="0" borderId="11" xfId="62" applyNumberFormat="1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5" fillId="33" borderId="13" xfId="56" applyNumberFormat="1" applyFont="1" applyFill="1" applyBorder="1" applyAlignment="1" applyProtection="1">
      <alignment horizontal="center" vertical="center" wrapText="1"/>
      <protection/>
    </xf>
    <xf numFmtId="0" fontId="5" fillId="0" borderId="13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5" fillId="34" borderId="28" xfId="61" applyFont="1" applyFill="1" applyBorder="1" applyAlignment="1" applyProtection="1">
      <alignment horizontal="left" indent="3"/>
      <protection/>
    </xf>
    <xf numFmtId="0" fontId="7" fillId="34" borderId="28" xfId="61" applyFont="1" applyFill="1" applyBorder="1" applyAlignment="1" applyProtection="1">
      <alignment horizontal="left"/>
      <protection/>
    </xf>
    <xf numFmtId="0" fontId="7" fillId="34" borderId="28" xfId="61" applyFont="1" applyFill="1" applyBorder="1" applyProtection="1">
      <alignment/>
      <protection/>
    </xf>
    <xf numFmtId="0" fontId="7" fillId="34" borderId="28" xfId="61" applyFont="1" applyFill="1" applyBorder="1" applyAlignment="1" applyProtection="1">
      <alignment horizontal="left" vertical="center" wrapText="1"/>
      <protection/>
    </xf>
    <xf numFmtId="0" fontId="7" fillId="34" borderId="29" xfId="61" applyFont="1" applyFill="1" applyBorder="1" applyProtection="1">
      <alignment/>
      <protection/>
    </xf>
    <xf numFmtId="0" fontId="7" fillId="34" borderId="30" xfId="61" applyFont="1" applyFill="1" applyBorder="1" applyAlignment="1" applyProtection="1">
      <alignment wrapText="1"/>
      <protection/>
    </xf>
    <xf numFmtId="0" fontId="7" fillId="0" borderId="31" xfId="61" applyFont="1" applyBorder="1" applyAlignment="1" applyProtection="1">
      <alignment horizontal="left" indent="3"/>
      <protection/>
    </xf>
    <xf numFmtId="0" fontId="7" fillId="0" borderId="0" xfId="61" applyFont="1" applyBorder="1" applyAlignment="1" applyProtection="1">
      <alignment horizontal="center"/>
      <protection/>
    </xf>
    <xf numFmtId="0" fontId="5" fillId="0" borderId="0" xfId="54" applyFont="1">
      <alignment/>
      <protection/>
    </xf>
    <xf numFmtId="0" fontId="5" fillId="0" borderId="0" xfId="61" applyFont="1" applyFill="1" applyBorder="1" applyAlignment="1" applyProtection="1">
      <alignment horizontal="center"/>
      <protection/>
    </xf>
    <xf numFmtId="0" fontId="5" fillId="0" borderId="31" xfId="61" applyFont="1" applyBorder="1" applyAlignment="1" applyProtection="1">
      <alignment horizontal="left" indent="9"/>
      <protection/>
    </xf>
    <xf numFmtId="0" fontId="7" fillId="35" borderId="10" xfId="56" applyNumberFormat="1" applyFont="1" applyFill="1" applyBorder="1" applyAlignment="1" applyProtection="1">
      <alignment horizontal="center" vertical="center" wrapText="1"/>
      <protection/>
    </xf>
    <xf numFmtId="3" fontId="7" fillId="0" borderId="20" xfId="60" applyNumberFormat="1" applyFont="1" applyBorder="1" applyAlignment="1">
      <alignment horizontal="center" vertical="center" wrapText="1"/>
      <protection/>
    </xf>
    <xf numFmtId="3" fontId="7" fillId="0" borderId="21" xfId="60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26" fillId="0" borderId="0" xfId="0" applyFont="1" applyAlignment="1">
      <alignment/>
    </xf>
    <xf numFmtId="2" fontId="5" fillId="0" borderId="14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3" fontId="5" fillId="0" borderId="10" xfId="7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5" fillId="0" borderId="0" xfId="0" applyFont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5" fillId="34" borderId="29" xfId="61" applyFont="1" applyFill="1" applyBorder="1" applyAlignment="1" applyProtection="1">
      <alignment horizontal="left" vertical="top" indent="3"/>
      <protection/>
    </xf>
    <xf numFmtId="0" fontId="5" fillId="34" borderId="0" xfId="61" applyFont="1" applyFill="1" applyBorder="1" applyAlignment="1" applyProtection="1">
      <alignment horizontal="left" vertical="top" indent="3"/>
      <protection/>
    </xf>
    <xf numFmtId="0" fontId="7" fillId="0" borderId="26" xfId="61" applyFont="1" applyBorder="1" applyAlignment="1" applyProtection="1">
      <alignment horizontal="center" wrapText="1"/>
      <protection locked="0"/>
    </xf>
    <xf numFmtId="0" fontId="7" fillId="0" borderId="25" xfId="61" applyFont="1" applyBorder="1" applyAlignment="1" applyProtection="1">
      <alignment horizontal="center" wrapText="1"/>
      <protection locked="0"/>
    </xf>
    <xf numFmtId="0" fontId="7" fillId="0" borderId="32" xfId="61" applyFont="1" applyBorder="1" applyAlignment="1" applyProtection="1">
      <alignment horizontal="center" wrapText="1"/>
      <protection locked="0"/>
    </xf>
    <xf numFmtId="0" fontId="7" fillId="35" borderId="33" xfId="61" applyFont="1" applyFill="1" applyBorder="1" applyAlignment="1" applyProtection="1">
      <alignment horizontal="center" wrapText="1"/>
      <protection/>
    </xf>
    <xf numFmtId="0" fontId="7" fillId="35" borderId="34" xfId="61" applyFont="1" applyFill="1" applyBorder="1" applyAlignment="1" applyProtection="1">
      <alignment horizontal="center" wrapText="1"/>
      <protection/>
    </xf>
    <xf numFmtId="0" fontId="7" fillId="35" borderId="35" xfId="61" applyFont="1" applyFill="1" applyBorder="1" applyAlignment="1" applyProtection="1">
      <alignment horizontal="center" wrapText="1"/>
      <protection/>
    </xf>
    <xf numFmtId="0" fontId="5" fillId="0" borderId="0" xfId="61" applyFont="1" applyBorder="1" applyAlignment="1" applyProtection="1">
      <alignment/>
      <protection/>
    </xf>
    <xf numFmtId="0" fontId="7" fillId="0" borderId="15" xfId="61" applyFont="1" applyBorder="1" applyAlignment="1" applyProtection="1">
      <alignment horizontal="center" wrapText="1"/>
      <protection locked="0"/>
    </xf>
    <xf numFmtId="0" fontId="7" fillId="0" borderId="10" xfId="61" applyFont="1" applyBorder="1" applyAlignment="1" applyProtection="1">
      <alignment horizontal="center" wrapText="1"/>
      <protection locked="0"/>
    </xf>
    <xf numFmtId="0" fontId="7" fillId="0" borderId="16" xfId="61" applyFont="1" applyBorder="1" applyAlignment="1" applyProtection="1">
      <alignment horizontal="center" wrapText="1"/>
      <protection locked="0"/>
    </xf>
    <xf numFmtId="0" fontId="5" fillId="34" borderId="29" xfId="61" applyFont="1" applyFill="1" applyBorder="1" applyAlignment="1" applyProtection="1">
      <alignment horizontal="left" vertical="top" wrapText="1" indent="3"/>
      <protection/>
    </xf>
    <xf numFmtId="0" fontId="5" fillId="34" borderId="0" xfId="61" applyFont="1" applyFill="1" applyBorder="1" applyAlignment="1" applyProtection="1">
      <alignment horizontal="left" vertical="top" wrapText="1" indent="3"/>
      <protection/>
    </xf>
    <xf numFmtId="0" fontId="7" fillId="34" borderId="36" xfId="61" applyFont="1" applyFill="1" applyBorder="1" applyAlignment="1" applyProtection="1">
      <alignment horizontal="left" wrapText="1"/>
      <protection/>
    </xf>
    <xf numFmtId="0" fontId="7" fillId="34" borderId="37" xfId="61" applyFont="1" applyFill="1" applyBorder="1" applyAlignment="1" applyProtection="1">
      <alignment horizontal="left" wrapText="1"/>
      <protection/>
    </xf>
    <xf numFmtId="0" fontId="7" fillId="34" borderId="38" xfId="61" applyFont="1" applyFill="1" applyBorder="1" applyAlignment="1" applyProtection="1">
      <alignment horizontal="left" wrapText="1"/>
      <protection/>
    </xf>
    <xf numFmtId="0" fontId="7" fillId="0" borderId="39" xfId="61" applyFont="1" applyBorder="1" applyAlignment="1" applyProtection="1">
      <alignment horizontal="center" wrapText="1"/>
      <protection locked="0"/>
    </xf>
    <xf numFmtId="0" fontId="7" fillId="0" borderId="40" xfId="61" applyFont="1" applyBorder="1" applyAlignment="1" applyProtection="1">
      <alignment horizontal="center" wrapText="1"/>
      <protection locked="0"/>
    </xf>
    <xf numFmtId="0" fontId="7" fillId="0" borderId="41" xfId="61" applyFont="1" applyBorder="1" applyAlignment="1" applyProtection="1">
      <alignment horizontal="center" wrapText="1"/>
      <protection locked="0"/>
    </xf>
    <xf numFmtId="0" fontId="5" fillId="34" borderId="42" xfId="61" applyFont="1" applyFill="1" applyBorder="1" applyAlignment="1" applyProtection="1">
      <alignment horizontal="left" vertical="top" wrapText="1" indent="3"/>
      <protection/>
    </xf>
    <xf numFmtId="0" fontId="7" fillId="35" borderId="15" xfId="61" applyFont="1" applyFill="1" applyBorder="1" applyAlignment="1" applyProtection="1">
      <alignment horizontal="center" wrapText="1"/>
      <protection locked="0"/>
    </xf>
    <xf numFmtId="0" fontId="7" fillId="35" borderId="10" xfId="61" applyFont="1" applyFill="1" applyBorder="1" applyAlignment="1" applyProtection="1">
      <alignment horizontal="center" wrapText="1"/>
      <protection locked="0"/>
    </xf>
    <xf numFmtId="0" fontId="7" fillId="35" borderId="16" xfId="61" applyFont="1" applyFill="1" applyBorder="1" applyAlignment="1" applyProtection="1">
      <alignment horizontal="center" wrapText="1"/>
      <protection locked="0"/>
    </xf>
    <xf numFmtId="49" fontId="5" fillId="0" borderId="15" xfId="61" applyNumberFormat="1" applyFont="1" applyBorder="1" applyAlignment="1" applyProtection="1">
      <alignment horizontal="center"/>
      <protection locked="0"/>
    </xf>
    <xf numFmtId="49" fontId="5" fillId="0" borderId="10" xfId="61" applyNumberFormat="1" applyFont="1" applyBorder="1" applyAlignment="1" applyProtection="1">
      <alignment horizontal="center"/>
      <protection locked="0"/>
    </xf>
    <xf numFmtId="49" fontId="5" fillId="0" borderId="16" xfId="61" applyNumberFormat="1" applyFont="1" applyBorder="1" applyAlignment="1" applyProtection="1">
      <alignment horizontal="center"/>
      <protection locked="0"/>
    </xf>
    <xf numFmtId="49" fontId="5" fillId="0" borderId="17" xfId="61" applyNumberFormat="1" applyFont="1" applyBorder="1" applyAlignment="1" applyProtection="1">
      <alignment horizontal="center"/>
      <protection locked="0"/>
    </xf>
    <xf numFmtId="49" fontId="5" fillId="0" borderId="11" xfId="61" applyNumberFormat="1" applyFont="1" applyBorder="1" applyAlignment="1" applyProtection="1">
      <alignment horizontal="center"/>
      <protection locked="0"/>
    </xf>
    <xf numFmtId="49" fontId="5" fillId="0" borderId="18" xfId="61" applyNumberFormat="1" applyFont="1" applyBorder="1" applyAlignment="1" applyProtection="1">
      <alignment horizontal="center"/>
      <protection locked="0"/>
    </xf>
    <xf numFmtId="0" fontId="5" fillId="0" borderId="17" xfId="61" applyFont="1" applyFill="1" applyBorder="1" applyAlignment="1" applyProtection="1">
      <alignment horizontal="center" wrapText="1"/>
      <protection locked="0"/>
    </xf>
    <xf numFmtId="0" fontId="5" fillId="0" borderId="11" xfId="61" applyFont="1" applyFill="1" applyBorder="1" applyAlignment="1" applyProtection="1">
      <alignment horizontal="center" wrapText="1"/>
      <protection locked="0"/>
    </xf>
    <xf numFmtId="0" fontId="5" fillId="0" borderId="18" xfId="61" applyFont="1" applyFill="1" applyBorder="1" applyAlignment="1" applyProtection="1">
      <alignment horizontal="center" wrapText="1"/>
      <protection locked="0"/>
    </xf>
    <xf numFmtId="0" fontId="5" fillId="34" borderId="26" xfId="61" applyFont="1" applyFill="1" applyBorder="1" applyAlignment="1" applyProtection="1">
      <alignment horizontal="left" vertical="top"/>
      <protection/>
    </xf>
    <xf numFmtId="0" fontId="5" fillId="34" borderId="37" xfId="61" applyFont="1" applyFill="1" applyBorder="1" applyAlignment="1" applyProtection="1">
      <alignment horizontal="left" vertical="top"/>
      <protection/>
    </xf>
    <xf numFmtId="0" fontId="5" fillId="34" borderId="38" xfId="61" applyFont="1" applyFill="1" applyBorder="1" applyAlignment="1" applyProtection="1">
      <alignment horizontal="left" vertical="top"/>
      <protection/>
    </xf>
    <xf numFmtId="49" fontId="5" fillId="0" borderId="39" xfId="61" applyNumberFormat="1" applyFont="1" applyBorder="1" applyAlignment="1" applyProtection="1">
      <alignment horizontal="center"/>
      <protection locked="0"/>
    </xf>
    <xf numFmtId="49" fontId="5" fillId="0" borderId="40" xfId="61" applyNumberFormat="1" applyFont="1" applyBorder="1" applyAlignment="1" applyProtection="1">
      <alignment horizontal="center"/>
      <protection locked="0"/>
    </xf>
    <xf numFmtId="49" fontId="5" fillId="0" borderId="41" xfId="61" applyNumberFormat="1" applyFont="1" applyBorder="1" applyAlignment="1" applyProtection="1">
      <alignment horizontal="center"/>
      <protection locked="0"/>
    </xf>
    <xf numFmtId="0" fontId="5" fillId="0" borderId="15" xfId="61" applyFont="1" applyFill="1" applyBorder="1" applyAlignment="1" applyProtection="1">
      <alignment horizontal="center"/>
      <protection locked="0"/>
    </xf>
    <xf numFmtId="0" fontId="5" fillId="0" borderId="10" xfId="61" applyFont="1" applyFill="1" applyBorder="1" applyAlignment="1" applyProtection="1">
      <alignment horizontal="center"/>
      <protection locked="0"/>
    </xf>
    <xf numFmtId="0" fontId="5" fillId="0" borderId="16" xfId="61" applyFont="1" applyFill="1" applyBorder="1" applyAlignment="1" applyProtection="1">
      <alignment horizontal="center"/>
      <protection locked="0"/>
    </xf>
    <xf numFmtId="0" fontId="21" fillId="0" borderId="15" xfId="43" applyFont="1" applyBorder="1" applyAlignment="1" applyProtection="1">
      <alignment horizontal="center"/>
      <protection locked="0"/>
    </xf>
    <xf numFmtId="0" fontId="21" fillId="0" borderId="10" xfId="43" applyFont="1" applyBorder="1" applyAlignment="1" applyProtection="1">
      <alignment horizontal="center"/>
      <protection locked="0"/>
    </xf>
    <xf numFmtId="0" fontId="21" fillId="0" borderId="16" xfId="43" applyFont="1" applyBorder="1" applyAlignment="1" applyProtection="1">
      <alignment horizontal="center"/>
      <protection locked="0"/>
    </xf>
    <xf numFmtId="0" fontId="5" fillId="0" borderId="17" xfId="61" applyFont="1" applyBorder="1" applyAlignment="1" applyProtection="1">
      <alignment horizontal="center"/>
      <protection locked="0"/>
    </xf>
    <xf numFmtId="0" fontId="5" fillId="0" borderId="11" xfId="61" applyFont="1" applyBorder="1" applyAlignment="1" applyProtection="1">
      <alignment horizontal="center"/>
      <protection locked="0"/>
    </xf>
    <xf numFmtId="0" fontId="5" fillId="0" borderId="18" xfId="61" applyFont="1" applyBorder="1" applyAlignment="1" applyProtection="1">
      <alignment horizontal="center"/>
      <protection locked="0"/>
    </xf>
    <xf numFmtId="0" fontId="7" fillId="34" borderId="15" xfId="61" applyFont="1" applyFill="1" applyBorder="1" applyAlignment="1" applyProtection="1">
      <alignment horizontal="left"/>
      <protection/>
    </xf>
    <xf numFmtId="0" fontId="7" fillId="34" borderId="37" xfId="61" applyFont="1" applyFill="1" applyBorder="1" applyAlignment="1" applyProtection="1">
      <alignment horizontal="left"/>
      <protection/>
    </xf>
    <xf numFmtId="0" fontId="7" fillId="34" borderId="38" xfId="61" applyFont="1" applyFill="1" applyBorder="1" applyAlignment="1" applyProtection="1">
      <alignment horizontal="left"/>
      <protection/>
    </xf>
    <xf numFmtId="0" fontId="5" fillId="0" borderId="39" xfId="61" applyFont="1" applyFill="1" applyBorder="1" applyAlignment="1" applyProtection="1">
      <alignment horizontal="center"/>
      <protection locked="0"/>
    </xf>
    <xf numFmtId="0" fontId="5" fillId="0" borderId="40" xfId="61" applyFont="1" applyFill="1" applyBorder="1" applyAlignment="1" applyProtection="1">
      <alignment horizontal="center"/>
      <protection locked="0"/>
    </xf>
    <xf numFmtId="0" fontId="5" fillId="0" borderId="41" xfId="61" applyFont="1" applyFill="1" applyBorder="1" applyAlignment="1" applyProtection="1">
      <alignment horizontal="center"/>
      <protection locked="0"/>
    </xf>
    <xf numFmtId="0" fontId="7" fillId="0" borderId="19" xfId="61" applyFont="1" applyBorder="1" applyAlignment="1" applyProtection="1">
      <alignment horizontal="center" wrapText="1"/>
      <protection locked="0"/>
    </xf>
    <xf numFmtId="0" fontId="7" fillId="0" borderId="20" xfId="61" applyFont="1" applyBorder="1" applyAlignment="1" applyProtection="1">
      <alignment horizontal="center" wrapText="1"/>
      <protection locked="0"/>
    </xf>
    <xf numFmtId="0" fontId="7" fillId="0" borderId="21" xfId="61" applyFont="1" applyBorder="1" applyAlignment="1" applyProtection="1">
      <alignment horizontal="center" wrapText="1"/>
      <protection locked="0"/>
    </xf>
    <xf numFmtId="0" fontId="7" fillId="34" borderId="12" xfId="61" applyFont="1" applyFill="1" applyBorder="1" applyAlignment="1" applyProtection="1">
      <alignment horizontal="left"/>
      <protection/>
    </xf>
    <xf numFmtId="0" fontId="7" fillId="34" borderId="39" xfId="61" applyFont="1" applyFill="1" applyBorder="1" applyAlignment="1" applyProtection="1">
      <alignment horizontal="center" vertical="center" wrapText="1"/>
      <protection/>
    </xf>
    <xf numFmtId="0" fontId="7" fillId="34" borderId="40" xfId="61" applyFont="1" applyFill="1" applyBorder="1" applyAlignment="1" applyProtection="1">
      <alignment horizontal="center" vertical="center" wrapText="1"/>
      <protection/>
    </xf>
    <xf numFmtId="0" fontId="7" fillId="34" borderId="41" xfId="61" applyFont="1" applyFill="1" applyBorder="1" applyAlignment="1" applyProtection="1">
      <alignment horizontal="center" vertical="center" wrapText="1"/>
      <protection/>
    </xf>
    <xf numFmtId="0" fontId="7" fillId="34" borderId="26" xfId="61" applyFont="1" applyFill="1" applyBorder="1" applyAlignment="1" applyProtection="1">
      <alignment horizontal="left"/>
      <protection/>
    </xf>
    <xf numFmtId="0" fontId="7" fillId="34" borderId="25" xfId="61" applyFont="1" applyFill="1" applyBorder="1" applyAlignment="1" applyProtection="1">
      <alignment horizontal="left"/>
      <protection/>
    </xf>
    <xf numFmtId="0" fontId="7" fillId="34" borderId="32" xfId="61" applyFont="1" applyFill="1" applyBorder="1" applyAlignment="1" applyProtection="1">
      <alignment horizontal="left"/>
      <protection/>
    </xf>
    <xf numFmtId="0" fontId="7" fillId="34" borderId="36" xfId="61" applyFont="1" applyFill="1" applyBorder="1" applyAlignment="1" applyProtection="1">
      <alignment horizontal="left"/>
      <protection/>
    </xf>
    <xf numFmtId="49" fontId="7" fillId="35" borderId="28" xfId="55" applyNumberFormat="1" applyFont="1" applyFill="1" applyBorder="1" applyAlignment="1" applyProtection="1">
      <alignment horizontal="center" vertical="center" wrapText="1"/>
      <protection/>
    </xf>
    <xf numFmtId="49" fontId="7" fillId="35" borderId="43" xfId="55" applyNumberFormat="1" applyFont="1" applyFill="1" applyBorder="1" applyAlignment="1" applyProtection="1">
      <alignment horizontal="center" vertical="center" wrapText="1"/>
      <protection/>
    </xf>
    <xf numFmtId="49" fontId="7" fillId="35" borderId="44" xfId="55" applyNumberFormat="1" applyFont="1" applyFill="1" applyBorder="1" applyAlignment="1" applyProtection="1">
      <alignment horizontal="center" vertical="center" wrapText="1"/>
      <protection/>
    </xf>
    <xf numFmtId="0" fontId="14" fillId="0" borderId="22" xfId="62" applyNumberFormat="1" applyFont="1" applyFill="1" applyBorder="1" applyAlignment="1" applyProtection="1">
      <alignment horizontal="center" vertical="center" wrapText="1"/>
      <protection/>
    </xf>
    <xf numFmtId="0" fontId="14" fillId="0" borderId="34" xfId="62" applyNumberFormat="1" applyFont="1" applyFill="1" applyBorder="1" applyAlignment="1" applyProtection="1">
      <alignment horizontal="center" vertical="center" wrapText="1"/>
      <protection/>
    </xf>
    <xf numFmtId="164" fontId="7" fillId="0" borderId="41" xfId="56" applyNumberFormat="1" applyFont="1" applyFill="1" applyBorder="1" applyAlignment="1" applyProtection="1">
      <alignment horizontal="center" vertical="center" wrapText="1"/>
      <protection/>
    </xf>
    <xf numFmtId="164" fontId="7" fillId="0" borderId="18" xfId="56" applyNumberFormat="1" applyFont="1" applyFill="1" applyBorder="1" applyAlignment="1" applyProtection="1">
      <alignment horizontal="center" vertical="center" wrapText="1"/>
      <protection/>
    </xf>
    <xf numFmtId="164" fontId="7" fillId="33" borderId="40" xfId="56" applyNumberFormat="1" applyFont="1" applyFill="1" applyBorder="1" applyAlignment="1" applyProtection="1">
      <alignment horizontal="center" vertical="center" wrapText="1"/>
      <protection/>
    </xf>
    <xf numFmtId="164" fontId="7" fillId="33" borderId="11" xfId="56" applyNumberFormat="1" applyFont="1" applyFill="1" applyBorder="1" applyAlignment="1" applyProtection="1">
      <alignment horizontal="center" vertical="center" wrapText="1"/>
      <protection/>
    </xf>
    <xf numFmtId="0" fontId="14" fillId="0" borderId="33" xfId="62" applyNumberFormat="1" applyFont="1" applyFill="1" applyBorder="1" applyAlignment="1" applyProtection="1">
      <alignment horizontal="center" vertical="center" wrapText="1"/>
      <protection/>
    </xf>
    <xf numFmtId="0" fontId="14" fillId="0" borderId="45" xfId="62" applyNumberFormat="1" applyFont="1" applyFill="1" applyBorder="1" applyAlignment="1" applyProtection="1">
      <alignment horizontal="center" vertical="center" wrapText="1"/>
      <protection/>
    </xf>
    <xf numFmtId="0" fontId="23" fillId="0" borderId="37" xfId="62" applyNumberFormat="1" applyFont="1" applyFill="1" applyBorder="1" applyAlignment="1" applyProtection="1">
      <alignment horizontal="left" vertical="center" wrapText="1"/>
      <protection/>
    </xf>
    <xf numFmtId="49" fontId="7" fillId="33" borderId="39" xfId="56" applyNumberFormat="1" applyFont="1" applyFill="1" applyBorder="1" applyAlignment="1" applyProtection="1">
      <alignment horizontal="center" vertical="center" wrapText="1"/>
      <protection/>
    </xf>
    <xf numFmtId="49" fontId="7" fillId="33" borderId="17" xfId="56" applyNumberFormat="1" applyFont="1" applyFill="1" applyBorder="1" applyAlignment="1" applyProtection="1">
      <alignment horizontal="center" vertical="center" wrapText="1"/>
      <protection/>
    </xf>
    <xf numFmtId="0" fontId="23" fillId="0" borderId="22" xfId="62" applyNumberFormat="1" applyFont="1" applyFill="1" applyBorder="1" applyAlignment="1" applyProtection="1">
      <alignment horizontal="center" vertical="top" wrapText="1"/>
      <protection/>
    </xf>
    <xf numFmtId="0" fontId="23" fillId="0" borderId="34" xfId="62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59" applyFont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ожение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BALANCE.WARM.2007YEAR(FACT)" xfId="55"/>
    <cellStyle name="Обычный_Kom kompleks" xfId="56"/>
    <cellStyle name="Обычный_Вода" xfId="57"/>
    <cellStyle name="Обычный_Коорект Таблиц" xfId="58"/>
    <cellStyle name="Обычный_Лист1" xfId="59"/>
    <cellStyle name="Обычный_Лист4" xfId="60"/>
    <cellStyle name="Обычный_Приложение1" xfId="61"/>
    <cellStyle name="Обычный_Тепло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wiz1\Local%20Settings\Temporary%20Internet%20Files\Content.IE5\WPUJ0LAN\&#1056;&#1069;&#1050;%202009%20%20&#1044;&#1083;&#1103;%20&#1086;&#1090;&#1074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В 3 основ. показ"/>
      <sheetName val="В. 4 Смета Вода"/>
      <sheetName val="В. 5 ФОТ"/>
      <sheetName val="В.9 Прибыль"/>
      <sheetName val="Прил 12.3 Тов.Вода"/>
      <sheetName val="Прил 12.8 Выручка вода"/>
      <sheetName val="Прил 9.1 Эл.энергия (2)"/>
      <sheetName val="Прил 9.1 Эл.энергия"/>
      <sheetName val="Табл С1 Основ. показ."/>
      <sheetName val="С.2 Смета Стоки"/>
      <sheetName val="С.3 ФОТ"/>
      <sheetName val="С.7 Прибыль "/>
      <sheetName val="Прил 12.4 Тов.Стоки"/>
      <sheetName val="Прил 12.9 Выручка стоки"/>
      <sheetName val="ТБО.2.Основные показатели ТБО"/>
      <sheetName val="ТБО.3 Смета затрат ТБО "/>
      <sheetName val=" ТБО. 4.ФОТ"/>
      <sheetName val="ТБО.8 Прибыль "/>
      <sheetName val="Прил.12.5. Тов. ТБО"/>
      <sheetName val="Прил 12.10 Выручка ТБО"/>
    </sheetNames>
    <sheetDataSet>
      <sheetData sheetId="9">
        <row r="12">
          <cell r="C12">
            <v>3730273.01</v>
          </cell>
        </row>
        <row r="17">
          <cell r="C17">
            <v>134526.2</v>
          </cell>
        </row>
        <row r="20">
          <cell r="C20">
            <v>302363.05</v>
          </cell>
        </row>
        <row r="21">
          <cell r="C21">
            <v>1340906.6</v>
          </cell>
        </row>
        <row r="45">
          <cell r="C45">
            <v>736698.35</v>
          </cell>
        </row>
      </sheetData>
      <sheetData sheetId="11">
        <row r="16">
          <cell r="C16">
            <v>-2869467.7526497254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33.125" style="0" customWidth="1"/>
    <col min="2" max="2" width="14.875" style="0" customWidth="1"/>
    <col min="3" max="3" width="24.25390625" style="0" customWidth="1"/>
    <col min="6" max="6" width="38.875" style="0" customWidth="1"/>
  </cols>
  <sheetData>
    <row r="1" spans="1:6" ht="46.5" customHeight="1">
      <c r="A1" s="171" t="s">
        <v>156</v>
      </c>
      <c r="B1" s="172"/>
      <c r="C1" s="172"/>
      <c r="D1" s="172"/>
      <c r="E1" s="172"/>
      <c r="F1" s="173"/>
    </row>
    <row r="2" spans="1:9" ht="16.5" thickBot="1">
      <c r="A2" s="174" t="s">
        <v>157</v>
      </c>
      <c r="B2" s="175"/>
      <c r="C2" s="175"/>
      <c r="D2" s="175"/>
      <c r="E2" s="175"/>
      <c r="F2" s="176"/>
      <c r="G2" s="68"/>
      <c r="H2" s="68"/>
      <c r="I2" s="68"/>
    </row>
    <row r="3" spans="1:9" ht="16.5" thickBot="1">
      <c r="A3" s="167" t="s">
        <v>213</v>
      </c>
      <c r="B3" s="168"/>
      <c r="C3" s="168"/>
      <c r="D3" s="168"/>
      <c r="E3" s="168"/>
      <c r="F3" s="169"/>
      <c r="G3" s="69"/>
      <c r="H3" s="69"/>
      <c r="I3" s="69"/>
    </row>
    <row r="4" spans="1:9" ht="16.5" thickBot="1">
      <c r="A4" s="177" t="s">
        <v>194</v>
      </c>
      <c r="B4" s="162"/>
      <c r="C4" s="162"/>
      <c r="D4" s="162"/>
      <c r="E4" s="162"/>
      <c r="F4" s="163"/>
      <c r="G4" s="69"/>
      <c r="H4" s="69"/>
      <c r="I4" s="69"/>
    </row>
    <row r="5" spans="1:9" ht="13.5" thickBot="1">
      <c r="A5" s="167" t="s">
        <v>213</v>
      </c>
      <c r="B5" s="168"/>
      <c r="C5" s="168"/>
      <c r="D5" s="168"/>
      <c r="E5" s="168"/>
      <c r="F5" s="169"/>
      <c r="G5" s="8"/>
      <c r="H5" s="8"/>
      <c r="I5" s="8"/>
    </row>
    <row r="6" spans="1:6" ht="13.5" thickBot="1">
      <c r="A6" s="170" t="s">
        <v>158</v>
      </c>
      <c r="B6" s="162"/>
      <c r="C6" s="162"/>
      <c r="D6" s="162"/>
      <c r="E6" s="162"/>
      <c r="F6" s="163"/>
    </row>
    <row r="7" spans="1:6" ht="12.75">
      <c r="A7" s="89" t="s">
        <v>159</v>
      </c>
      <c r="B7" s="164">
        <v>634040</v>
      </c>
      <c r="C7" s="165"/>
      <c r="D7" s="165"/>
      <c r="E7" s="165"/>
      <c r="F7" s="166"/>
    </row>
    <row r="8" spans="1:6" ht="27" customHeight="1">
      <c r="A8" s="89" t="s">
        <v>160</v>
      </c>
      <c r="B8" s="152" t="s">
        <v>195</v>
      </c>
      <c r="C8" s="153"/>
      <c r="D8" s="153"/>
      <c r="E8" s="153"/>
      <c r="F8" s="154"/>
    </row>
    <row r="9" spans="1:6" ht="18" customHeight="1">
      <c r="A9" s="89" t="s">
        <v>161</v>
      </c>
      <c r="B9" s="152"/>
      <c r="C9" s="153"/>
      <c r="D9" s="153"/>
      <c r="E9" s="153"/>
      <c r="F9" s="154"/>
    </row>
    <row r="10" spans="1:6" ht="13.5" thickBot="1">
      <c r="A10" s="89" t="s">
        <v>162</v>
      </c>
      <c r="B10" s="158" t="s">
        <v>196</v>
      </c>
      <c r="C10" s="159"/>
      <c r="D10" s="159"/>
      <c r="E10" s="159"/>
      <c r="F10" s="160"/>
    </row>
    <row r="11" spans="1:6" ht="13.5" thickBot="1">
      <c r="A11" s="161" t="s">
        <v>163</v>
      </c>
      <c r="B11" s="162"/>
      <c r="C11" s="162"/>
      <c r="D11" s="162"/>
      <c r="E11" s="162"/>
      <c r="F11" s="163"/>
    </row>
    <row r="12" spans="1:6" ht="12.75">
      <c r="A12" s="89" t="s">
        <v>164</v>
      </c>
      <c r="B12" s="164" t="s">
        <v>197</v>
      </c>
      <c r="C12" s="165"/>
      <c r="D12" s="165"/>
      <c r="E12" s="165"/>
      <c r="F12" s="166"/>
    </row>
    <row r="13" spans="1:6" ht="12.75">
      <c r="A13" s="89" t="s">
        <v>165</v>
      </c>
      <c r="B13" s="152" t="s">
        <v>198</v>
      </c>
      <c r="C13" s="153"/>
      <c r="D13" s="153"/>
      <c r="E13" s="153"/>
      <c r="F13" s="154"/>
    </row>
    <row r="14" spans="1:6" ht="12.75">
      <c r="A14" s="90" t="s">
        <v>166</v>
      </c>
      <c r="B14" s="152" t="s">
        <v>199</v>
      </c>
      <c r="C14" s="153"/>
      <c r="D14" s="153"/>
      <c r="E14" s="153"/>
      <c r="F14" s="154"/>
    </row>
    <row r="15" spans="1:6" ht="12.75">
      <c r="A15" s="91" t="s">
        <v>167</v>
      </c>
      <c r="B15" s="152" t="s">
        <v>199</v>
      </c>
      <c r="C15" s="153"/>
      <c r="D15" s="153"/>
      <c r="E15" s="153"/>
      <c r="F15" s="154"/>
    </row>
    <row r="16" spans="1:6" ht="12.75">
      <c r="A16" s="91" t="s">
        <v>168</v>
      </c>
      <c r="B16" s="155"/>
      <c r="C16" s="156"/>
      <c r="D16" s="156"/>
      <c r="E16" s="156"/>
      <c r="F16" s="157"/>
    </row>
    <row r="17" spans="1:6" ht="13.5" thickBot="1">
      <c r="A17" s="92" t="s">
        <v>169</v>
      </c>
      <c r="B17" s="143" t="s">
        <v>200</v>
      </c>
      <c r="C17" s="144"/>
      <c r="D17" s="144"/>
      <c r="E17" s="144"/>
      <c r="F17" s="145"/>
    </row>
    <row r="18" spans="1:6" ht="13.5" thickBot="1">
      <c r="A18" s="146" t="s">
        <v>170</v>
      </c>
      <c r="B18" s="147"/>
      <c r="C18" s="147"/>
      <c r="D18" s="147"/>
      <c r="E18" s="147"/>
      <c r="F18" s="148"/>
    </row>
    <row r="19" spans="1:6" ht="12.75">
      <c r="A19" s="93" t="s">
        <v>171</v>
      </c>
      <c r="B19" s="149" t="s">
        <v>201</v>
      </c>
      <c r="C19" s="150"/>
      <c r="D19" s="150"/>
      <c r="E19" s="150"/>
      <c r="F19" s="151"/>
    </row>
    <row r="20" spans="1:6" ht="12.75">
      <c r="A20" s="93" t="s">
        <v>172</v>
      </c>
      <c r="B20" s="137" t="s">
        <v>202</v>
      </c>
      <c r="C20" s="138"/>
      <c r="D20" s="138"/>
      <c r="E20" s="138"/>
      <c r="F20" s="139"/>
    </row>
    <row r="21" spans="1:6" ht="12.75">
      <c r="A21" s="93" t="s">
        <v>173</v>
      </c>
      <c r="B21" s="137" t="s">
        <v>203</v>
      </c>
      <c r="C21" s="138"/>
      <c r="D21" s="138"/>
      <c r="E21" s="138"/>
      <c r="F21" s="139"/>
    </row>
    <row r="22" spans="1:6" ht="12.75">
      <c r="A22" s="93" t="s">
        <v>174</v>
      </c>
      <c r="B22" s="137"/>
      <c r="C22" s="138"/>
      <c r="D22" s="138"/>
      <c r="E22" s="138"/>
      <c r="F22" s="139"/>
    </row>
    <row r="23" spans="1:6" ht="12.75">
      <c r="A23" s="93" t="s">
        <v>175</v>
      </c>
      <c r="B23" s="137"/>
      <c r="C23" s="138"/>
      <c r="D23" s="138"/>
      <c r="E23" s="138"/>
      <c r="F23" s="139"/>
    </row>
    <row r="24" spans="1:6" ht="13.5" thickBot="1">
      <c r="A24" s="93" t="s">
        <v>176</v>
      </c>
      <c r="B24" s="140" t="s">
        <v>204</v>
      </c>
      <c r="C24" s="141"/>
      <c r="D24" s="141"/>
      <c r="E24" s="141"/>
      <c r="F24" s="142"/>
    </row>
    <row r="25" spans="1:6" ht="13.5" thickBot="1">
      <c r="A25" s="127" t="s">
        <v>177</v>
      </c>
      <c r="B25" s="128"/>
      <c r="C25" s="128"/>
      <c r="D25" s="128"/>
      <c r="E25" s="128"/>
      <c r="F25" s="129"/>
    </row>
    <row r="26" spans="1:6" ht="12.75">
      <c r="A26" s="113" t="s">
        <v>178</v>
      </c>
      <c r="B26" s="114"/>
      <c r="C26" s="114"/>
      <c r="D26" s="130"/>
      <c r="E26" s="131"/>
      <c r="F26" s="132"/>
    </row>
    <row r="27" spans="1:6" ht="27.75" customHeight="1">
      <c r="A27" s="125" t="s">
        <v>179</v>
      </c>
      <c r="B27" s="126"/>
      <c r="C27" s="133"/>
      <c r="D27" s="134" t="s">
        <v>205</v>
      </c>
      <c r="E27" s="135"/>
      <c r="F27" s="136"/>
    </row>
    <row r="28" spans="1:6" ht="12.75">
      <c r="A28" s="113" t="s">
        <v>180</v>
      </c>
      <c r="B28" s="114"/>
      <c r="C28" s="114"/>
      <c r="D28" s="122"/>
      <c r="E28" s="123"/>
      <c r="F28" s="124"/>
    </row>
    <row r="29" spans="1:6" ht="26.25" customHeight="1">
      <c r="A29" s="125" t="s">
        <v>181</v>
      </c>
      <c r="B29" s="126"/>
      <c r="C29" s="126"/>
      <c r="D29" s="122"/>
      <c r="E29" s="123"/>
      <c r="F29" s="124"/>
    </row>
    <row r="30" spans="1:6" ht="13.5" thickBot="1">
      <c r="A30" s="113" t="s">
        <v>182</v>
      </c>
      <c r="B30" s="114"/>
      <c r="C30" s="114"/>
      <c r="D30" s="115"/>
      <c r="E30" s="116"/>
      <c r="F30" s="117"/>
    </row>
    <row r="31" spans="1:6" ht="13.5" thickBot="1">
      <c r="A31" s="94" t="s">
        <v>183</v>
      </c>
      <c r="B31" s="118"/>
      <c r="C31" s="119"/>
      <c r="D31" s="119"/>
      <c r="E31" s="119"/>
      <c r="F31" s="120"/>
    </row>
    <row r="32" ht="21.75" customHeight="1"/>
    <row r="33" spans="1:6" ht="24.75" customHeight="1">
      <c r="A33" s="95"/>
      <c r="B33" s="96"/>
      <c r="C33" s="96"/>
      <c r="D33" s="97"/>
      <c r="E33" s="98"/>
      <c r="F33" s="98"/>
    </row>
    <row r="34" spans="1:6" ht="22.5" customHeight="1">
      <c r="A34" s="99"/>
      <c r="B34" s="121"/>
      <c r="C34" s="121"/>
      <c r="D34" s="121"/>
      <c r="E34" s="121"/>
      <c r="F34" s="121"/>
    </row>
  </sheetData>
  <sheetProtection/>
  <mergeCells count="37">
    <mergeCell ref="A1:F1"/>
    <mergeCell ref="A2:F2"/>
    <mergeCell ref="A3:F3"/>
    <mergeCell ref="A4:F4"/>
    <mergeCell ref="B9:F9"/>
    <mergeCell ref="B10:F10"/>
    <mergeCell ref="A11:F11"/>
    <mergeCell ref="B12:F12"/>
    <mergeCell ref="A5:F5"/>
    <mergeCell ref="A6:F6"/>
    <mergeCell ref="B7:F7"/>
    <mergeCell ref="B8:F8"/>
    <mergeCell ref="B17:F17"/>
    <mergeCell ref="A18:F18"/>
    <mergeCell ref="B19:F19"/>
    <mergeCell ref="B20:F20"/>
    <mergeCell ref="B13:F13"/>
    <mergeCell ref="B14:F14"/>
    <mergeCell ref="B15:F15"/>
    <mergeCell ref="B16:F16"/>
    <mergeCell ref="A25:F25"/>
    <mergeCell ref="A26:C26"/>
    <mergeCell ref="D26:F26"/>
    <mergeCell ref="A27:C27"/>
    <mergeCell ref="D27:F27"/>
    <mergeCell ref="B21:F21"/>
    <mergeCell ref="B22:F22"/>
    <mergeCell ref="B23:F23"/>
    <mergeCell ref="B24:F24"/>
    <mergeCell ref="A30:C30"/>
    <mergeCell ref="D30:F30"/>
    <mergeCell ref="B31:F31"/>
    <mergeCell ref="B34:F34"/>
    <mergeCell ref="A28:C28"/>
    <mergeCell ref="D28:F28"/>
    <mergeCell ref="A29:C29"/>
    <mergeCell ref="D29:F29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8" customHeight="1"/>
  <cols>
    <col min="2" max="2" width="78.00390625" style="0" customWidth="1"/>
    <col min="3" max="3" width="13.375" style="0" customWidth="1"/>
    <col min="4" max="4" width="18.25390625" style="0" customWidth="1"/>
    <col min="5" max="5" width="11.75390625" style="0" bestFit="1" customWidth="1"/>
    <col min="7" max="7" width="10.875" style="0" customWidth="1"/>
    <col min="8" max="8" width="14.125" style="0" customWidth="1"/>
  </cols>
  <sheetData>
    <row r="1" ht="18" customHeight="1" thickBot="1">
      <c r="A1" s="104" t="s">
        <v>188</v>
      </c>
    </row>
    <row r="2" spans="1:4" ht="51.75" customHeight="1" thickBot="1">
      <c r="A2" s="187" t="str">
        <f ca="1">INDIRECT("Анкета!D27")</f>
        <v>очистка</v>
      </c>
      <c r="B2" s="188"/>
      <c r="C2" s="181" t="str">
        <f ca="1">INDIRECT("Анкета!A5")</f>
        <v>Филиал  ФГУП "НПО "Микроген" МЗ РФ в г.Томск "НПО "Вирион"</v>
      </c>
      <c r="D2" s="182"/>
    </row>
    <row r="3" spans="1:10" ht="27" customHeight="1" thickBot="1">
      <c r="A3" s="189" t="s">
        <v>93</v>
      </c>
      <c r="B3" s="189"/>
      <c r="C3" s="192" t="s">
        <v>186</v>
      </c>
      <c r="D3" s="193"/>
      <c r="G3" s="1"/>
      <c r="H3" s="2"/>
      <c r="I3" s="1"/>
      <c r="J3" s="1"/>
    </row>
    <row r="4" spans="1:10" ht="18" customHeight="1">
      <c r="A4" s="190" t="s">
        <v>1</v>
      </c>
      <c r="B4" s="185" t="s">
        <v>2</v>
      </c>
      <c r="C4" s="185" t="s">
        <v>58</v>
      </c>
      <c r="D4" s="183" t="s">
        <v>185</v>
      </c>
      <c r="G4" s="1"/>
      <c r="H4" s="1"/>
      <c r="I4" s="1"/>
      <c r="J4" s="1"/>
    </row>
    <row r="5" spans="1:10" ht="37.5" customHeight="1" thickBot="1">
      <c r="A5" s="191"/>
      <c r="B5" s="186"/>
      <c r="C5" s="186"/>
      <c r="D5" s="184"/>
      <c r="G5" s="1"/>
      <c r="H5" s="1"/>
      <c r="I5" s="1"/>
      <c r="J5" s="1"/>
    </row>
    <row r="6" spans="1:10" ht="18.75" customHeight="1">
      <c r="A6" s="86">
        <v>1</v>
      </c>
      <c r="B6" s="86">
        <v>2</v>
      </c>
      <c r="C6" s="86">
        <v>3</v>
      </c>
      <c r="D6" s="87">
        <v>4</v>
      </c>
      <c r="G6" s="1"/>
      <c r="H6" s="1"/>
      <c r="I6" s="1"/>
      <c r="J6" s="1"/>
    </row>
    <row r="7" spans="1:4" ht="18" customHeight="1">
      <c r="A7" s="178" t="s">
        <v>4</v>
      </c>
      <c r="B7" s="179"/>
      <c r="C7" s="180"/>
      <c r="D7" s="100" t="s">
        <v>214</v>
      </c>
    </row>
    <row r="8" spans="1:4" ht="18" customHeight="1">
      <c r="A8" s="33" t="s">
        <v>3</v>
      </c>
      <c r="B8" s="70" t="s">
        <v>48</v>
      </c>
      <c r="C8" s="71" t="s">
        <v>0</v>
      </c>
      <c r="D8" s="72">
        <f>D10+D30</f>
        <v>7320234.107350274</v>
      </c>
    </row>
    <row r="9" spans="1:4" ht="18" customHeight="1">
      <c r="A9" s="33" t="s">
        <v>5</v>
      </c>
      <c r="B9" s="70" t="s">
        <v>47</v>
      </c>
      <c r="C9" s="71" t="s">
        <v>0</v>
      </c>
      <c r="D9" s="72">
        <f>IF(D7="Да",D8*1.18,D8)</f>
        <v>8637876.246673323</v>
      </c>
    </row>
    <row r="10" spans="1:5" ht="18" customHeight="1">
      <c r="A10" s="33" t="s">
        <v>6</v>
      </c>
      <c r="B10" s="70" t="s">
        <v>7</v>
      </c>
      <c r="C10" s="71" t="s">
        <v>0</v>
      </c>
      <c r="D10" s="72">
        <f>SUM(D11,D12,D15,D16,D17,D18,D19,D20,D23,D24,D27)</f>
        <v>10189701.86</v>
      </c>
      <c r="E10" s="110"/>
    </row>
    <row r="11" spans="1:4" ht="30" customHeight="1">
      <c r="A11" s="33" t="s">
        <v>8</v>
      </c>
      <c r="B11" s="71" t="s">
        <v>94</v>
      </c>
      <c r="C11" s="71" t="s">
        <v>0</v>
      </c>
      <c r="D11" s="72"/>
    </row>
    <row r="12" spans="1:4" ht="33.75" customHeight="1">
      <c r="A12" s="33" t="s">
        <v>9</v>
      </c>
      <c r="B12" s="73" t="s">
        <v>35</v>
      </c>
      <c r="C12" s="71" t="s">
        <v>0</v>
      </c>
      <c r="D12" s="72">
        <v>559018</v>
      </c>
    </row>
    <row r="13" spans="1:4" ht="27" customHeight="1">
      <c r="A13" s="34" t="s">
        <v>10</v>
      </c>
      <c r="B13" s="74" t="s">
        <v>140</v>
      </c>
      <c r="C13" s="71" t="s">
        <v>79</v>
      </c>
      <c r="D13" s="72">
        <v>2.4</v>
      </c>
    </row>
    <row r="14" spans="1:4" ht="18" customHeight="1">
      <c r="A14" s="34" t="s">
        <v>11</v>
      </c>
      <c r="B14" s="74" t="s">
        <v>80</v>
      </c>
      <c r="C14" s="71" t="s">
        <v>71</v>
      </c>
      <c r="D14" s="72">
        <v>274450</v>
      </c>
    </row>
    <row r="15" spans="1:4" ht="18" customHeight="1">
      <c r="A15" s="34" t="s">
        <v>12</v>
      </c>
      <c r="B15" s="75" t="s">
        <v>42</v>
      </c>
      <c r="C15" s="71" t="s">
        <v>0</v>
      </c>
      <c r="D15" s="72">
        <v>18858.13</v>
      </c>
    </row>
    <row r="16" spans="1:4" ht="18" customHeight="1">
      <c r="A16" s="34" t="s">
        <v>13</v>
      </c>
      <c r="B16" s="75" t="s">
        <v>14</v>
      </c>
      <c r="C16" s="71" t="s">
        <v>0</v>
      </c>
      <c r="D16" s="72">
        <f>'[1]С.2 Смета Стоки'!$C$12</f>
        <v>3730273.01</v>
      </c>
    </row>
    <row r="17" spans="1:4" ht="32.25" customHeight="1">
      <c r="A17" s="34" t="s">
        <v>15</v>
      </c>
      <c r="B17" s="76" t="s">
        <v>16</v>
      </c>
      <c r="C17" s="71" t="s">
        <v>0</v>
      </c>
      <c r="D17" s="72">
        <f>903276+23487</f>
        <v>926763</v>
      </c>
    </row>
    <row r="18" spans="1:4" ht="18" customHeight="1">
      <c r="A18" s="34" t="s">
        <v>17</v>
      </c>
      <c r="B18" s="75" t="s">
        <v>18</v>
      </c>
      <c r="C18" s="71" t="s">
        <v>0</v>
      </c>
      <c r="D18" s="72">
        <f>'[1]С.2 Смета Стоки'!$C$17</f>
        <v>134526.2</v>
      </c>
    </row>
    <row r="19" spans="1:4" ht="18" customHeight="1">
      <c r="A19" s="34" t="s">
        <v>19</v>
      </c>
      <c r="B19" s="75" t="s">
        <v>36</v>
      </c>
      <c r="C19" s="71" t="s">
        <v>0</v>
      </c>
      <c r="D19" s="72">
        <v>0</v>
      </c>
    </row>
    <row r="20" spans="1:4" ht="18" customHeight="1">
      <c r="A20" s="34" t="s">
        <v>20</v>
      </c>
      <c r="B20" s="75" t="s">
        <v>21</v>
      </c>
      <c r="C20" s="71" t="s">
        <v>0</v>
      </c>
      <c r="D20" s="72">
        <f>D21+D22</f>
        <v>1643269.6500000001</v>
      </c>
    </row>
    <row r="21" spans="1:4" ht="18" customHeight="1">
      <c r="A21" s="34" t="s">
        <v>22</v>
      </c>
      <c r="B21" s="77" t="s">
        <v>23</v>
      </c>
      <c r="C21" s="71" t="s">
        <v>0</v>
      </c>
      <c r="D21" s="72">
        <f>'[1]С.2 Смета Стоки'!$C$20</f>
        <v>302363.05</v>
      </c>
    </row>
    <row r="22" spans="1:4" ht="18" customHeight="1">
      <c r="A22" s="34" t="s">
        <v>24</v>
      </c>
      <c r="B22" s="77" t="s">
        <v>37</v>
      </c>
      <c r="C22" s="71" t="s">
        <v>0</v>
      </c>
      <c r="D22" s="72">
        <f>'[1]С.2 Смета Стоки'!$C$21</f>
        <v>1340906.6</v>
      </c>
    </row>
    <row r="23" spans="1:4" ht="18" customHeight="1">
      <c r="A23" s="34" t="s">
        <v>25</v>
      </c>
      <c r="B23" s="75" t="s">
        <v>39</v>
      </c>
      <c r="C23" s="71" t="s">
        <v>0</v>
      </c>
      <c r="D23" s="72">
        <f>1984085+311358-18858.13+900409</f>
        <v>3176993.87</v>
      </c>
    </row>
    <row r="24" spans="1:4" ht="18" customHeight="1">
      <c r="A24" s="34" t="s">
        <v>26</v>
      </c>
      <c r="B24" s="75" t="s">
        <v>43</v>
      </c>
      <c r="C24" s="71" t="s">
        <v>0</v>
      </c>
      <c r="D24" s="72"/>
    </row>
    <row r="25" spans="1:4" ht="18" customHeight="1">
      <c r="A25" s="33" t="s">
        <v>95</v>
      </c>
      <c r="B25" s="71" t="s">
        <v>28</v>
      </c>
      <c r="C25" s="71" t="s">
        <v>0</v>
      </c>
      <c r="D25" s="72"/>
    </row>
    <row r="26" spans="1:4" ht="18" customHeight="1">
      <c r="A26" s="33" t="s">
        <v>96</v>
      </c>
      <c r="B26" s="78" t="s">
        <v>29</v>
      </c>
      <c r="C26" s="71" t="s">
        <v>0</v>
      </c>
      <c r="D26" s="72"/>
    </row>
    <row r="27" spans="1:4" ht="18" customHeight="1">
      <c r="A27" s="34" t="s">
        <v>27</v>
      </c>
      <c r="B27" s="75" t="s">
        <v>38</v>
      </c>
      <c r="C27" s="71" t="s">
        <v>0</v>
      </c>
      <c r="D27" s="72"/>
    </row>
    <row r="28" spans="1:4" ht="18" customHeight="1">
      <c r="A28" s="34" t="s">
        <v>40</v>
      </c>
      <c r="B28" s="75" t="s">
        <v>30</v>
      </c>
      <c r="C28" s="71" t="s">
        <v>0</v>
      </c>
      <c r="D28" s="72">
        <f>'[1]С.2 Смета Стоки'!$C$45</f>
        <v>736698.35</v>
      </c>
    </row>
    <row r="29" spans="1:4" ht="18" customHeight="1">
      <c r="A29" s="34" t="s">
        <v>41</v>
      </c>
      <c r="B29" s="75" t="s">
        <v>31</v>
      </c>
      <c r="C29" s="71" t="s">
        <v>0</v>
      </c>
      <c r="D29" s="72">
        <f>D28*26.7%</f>
        <v>196698.45945</v>
      </c>
    </row>
    <row r="30" spans="1:4" ht="18" customHeight="1">
      <c r="A30" s="33" t="s">
        <v>32</v>
      </c>
      <c r="B30" s="79" t="s">
        <v>34</v>
      </c>
      <c r="C30" s="71" t="s">
        <v>0</v>
      </c>
      <c r="D30" s="72">
        <f>'[1]С.7 Прибыль '!$C$16</f>
        <v>-2869467.7526497254</v>
      </c>
    </row>
    <row r="31" spans="1:4" ht="18" customHeight="1">
      <c r="A31" s="34" t="s">
        <v>33</v>
      </c>
      <c r="B31" s="75" t="s">
        <v>44</v>
      </c>
      <c r="C31" s="71" t="s">
        <v>0</v>
      </c>
      <c r="D31" s="72"/>
    </row>
    <row r="32" spans="1:4" ht="18" customHeight="1">
      <c r="A32" s="34" t="s">
        <v>45</v>
      </c>
      <c r="B32" s="75" t="s">
        <v>46</v>
      </c>
      <c r="C32" s="71" t="s">
        <v>0</v>
      </c>
      <c r="D32" s="72"/>
    </row>
    <row r="33" spans="1:4" ht="18" customHeight="1">
      <c r="A33" s="34" t="s">
        <v>50</v>
      </c>
      <c r="B33" s="80" t="s">
        <v>54</v>
      </c>
      <c r="C33" s="71" t="s">
        <v>0</v>
      </c>
      <c r="D33" s="72">
        <f>D34-D35</f>
        <v>143310</v>
      </c>
    </row>
    <row r="34" spans="1:4" ht="18" customHeight="1">
      <c r="A34" s="34" t="s">
        <v>49</v>
      </c>
      <c r="B34" s="80" t="s">
        <v>52</v>
      </c>
      <c r="C34" s="71" t="s">
        <v>0</v>
      </c>
      <c r="D34" s="72">
        <v>165667</v>
      </c>
    </row>
    <row r="35" spans="1:4" ht="18" customHeight="1" thickBot="1">
      <c r="A35" s="35" t="s">
        <v>51</v>
      </c>
      <c r="B35" s="81" t="s">
        <v>53</v>
      </c>
      <c r="C35" s="82" t="s">
        <v>0</v>
      </c>
      <c r="D35" s="83">
        <v>22357</v>
      </c>
    </row>
    <row r="36" spans="1:4" ht="18" customHeight="1">
      <c r="A36" s="36"/>
      <c r="B36" s="52" t="s">
        <v>55</v>
      </c>
      <c r="C36" s="52"/>
      <c r="D36" s="37"/>
    </row>
    <row r="37" spans="1:4" ht="24.75" customHeight="1">
      <c r="A37" s="36" t="s">
        <v>68</v>
      </c>
      <c r="B37" s="84" t="s">
        <v>141</v>
      </c>
      <c r="C37" s="52"/>
      <c r="D37" s="38"/>
    </row>
    <row r="38" spans="1:4" ht="18" customHeight="1">
      <c r="A38" s="36"/>
      <c r="B38" s="84" t="s">
        <v>149</v>
      </c>
      <c r="C38" s="52"/>
      <c r="D38" s="36"/>
    </row>
    <row r="39" spans="1:4" ht="18" customHeight="1">
      <c r="A39" s="36"/>
      <c r="B39" s="84" t="s">
        <v>150</v>
      </c>
      <c r="C39" s="52"/>
      <c r="D39" s="36"/>
    </row>
    <row r="40" spans="1:4" ht="18" customHeight="1">
      <c r="A40" s="36"/>
      <c r="B40" s="84" t="s">
        <v>151</v>
      </c>
      <c r="C40" s="52"/>
      <c r="D40" s="36"/>
    </row>
    <row r="41" spans="1:4" ht="18" customHeight="1">
      <c r="A41" s="36"/>
      <c r="B41" s="84" t="s">
        <v>152</v>
      </c>
      <c r="C41" s="52"/>
      <c r="D41" s="36"/>
    </row>
    <row r="42" spans="1:4" ht="18" customHeight="1">
      <c r="A42" s="36"/>
      <c r="B42" s="84" t="s">
        <v>153</v>
      </c>
      <c r="C42" s="52"/>
      <c r="D42" s="36"/>
    </row>
    <row r="43" spans="1:4" ht="18" customHeight="1">
      <c r="A43" s="36"/>
      <c r="B43" s="84" t="s">
        <v>154</v>
      </c>
      <c r="C43" s="52"/>
      <c r="D43" s="36"/>
    </row>
    <row r="44" spans="1:4" ht="18" customHeight="1">
      <c r="A44" s="36"/>
      <c r="B44" s="84" t="s">
        <v>155</v>
      </c>
      <c r="C44" s="52"/>
      <c r="D44" s="36"/>
    </row>
    <row r="45" spans="1:4" ht="18" customHeight="1">
      <c r="A45" s="36"/>
      <c r="B45" s="84" t="s">
        <v>187</v>
      </c>
      <c r="C45" s="52"/>
      <c r="D45" s="36"/>
    </row>
    <row r="46" spans="1:4" ht="20.25" customHeight="1">
      <c r="A46" s="36"/>
      <c r="B46" s="84" t="s">
        <v>142</v>
      </c>
      <c r="C46" s="52"/>
      <c r="D46" s="36"/>
    </row>
    <row r="47" spans="2:3" ht="18" customHeight="1">
      <c r="B47" s="3"/>
      <c r="C47" s="3"/>
    </row>
    <row r="48" spans="1:6" ht="26.25" customHeight="1">
      <c r="A48" s="95"/>
      <c r="B48" s="96"/>
      <c r="C48" s="96"/>
      <c r="D48" s="97"/>
      <c r="E48" s="98"/>
      <c r="F48" s="98"/>
    </row>
    <row r="49" spans="1:6" ht="18" customHeight="1">
      <c r="A49" s="99" t="s">
        <v>184</v>
      </c>
      <c r="B49" s="121"/>
      <c r="C49" s="121"/>
      <c r="D49" s="121"/>
      <c r="E49" s="121"/>
      <c r="F49" s="121"/>
    </row>
  </sheetData>
  <sheetProtection/>
  <mergeCells count="10">
    <mergeCell ref="B49:F49"/>
    <mergeCell ref="A7:C7"/>
    <mergeCell ref="C2:D2"/>
    <mergeCell ref="D4:D5"/>
    <mergeCell ref="C4:C5"/>
    <mergeCell ref="A2:B2"/>
    <mergeCell ref="A3:B3"/>
    <mergeCell ref="A4:A5"/>
    <mergeCell ref="B4:B5"/>
    <mergeCell ref="C3:D3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F7" sqref="F7:F8"/>
    </sheetView>
  </sheetViews>
  <sheetFormatPr defaultColWidth="9.00390625" defaultRowHeight="12.75"/>
  <cols>
    <col min="1" max="1" width="6.125" style="0" customWidth="1"/>
    <col min="2" max="2" width="27.25390625" style="0" customWidth="1"/>
    <col min="3" max="3" width="18.875" style="0" customWidth="1"/>
    <col min="4" max="4" width="12.00390625" style="0" customWidth="1"/>
    <col min="5" max="5" width="18.00390625" style="0" customWidth="1"/>
    <col min="6" max="6" width="20.875" style="0" customWidth="1"/>
    <col min="7" max="7" width="32.25390625" style="0" customWidth="1"/>
  </cols>
  <sheetData>
    <row r="1" ht="12.75">
      <c r="A1" s="104" t="s">
        <v>189</v>
      </c>
    </row>
    <row r="2" spans="2:5" ht="15.75">
      <c r="B2" s="51" t="s">
        <v>186</v>
      </c>
      <c r="C2" s="111" t="str">
        <f ca="1">INDIRECT("Анкета!A5")</f>
        <v>Филиал  ФГУП "НПО "Микроген" МЗ РФ в г.Томск "НПО "Вирион"</v>
      </c>
      <c r="D2" s="111"/>
      <c r="E2" s="111"/>
    </row>
    <row r="3" spans="1:7" ht="27" customHeight="1">
      <c r="A3" s="194" t="s">
        <v>143</v>
      </c>
      <c r="B3" s="194"/>
      <c r="C3" s="194"/>
      <c r="D3" s="194"/>
      <c r="E3" s="194"/>
      <c r="F3" s="194"/>
      <c r="G3" s="88" t="s">
        <v>208</v>
      </c>
    </row>
    <row r="4" spans="1:6" ht="13.5" thickBot="1">
      <c r="A4" s="10"/>
      <c r="B4" s="10"/>
      <c r="C4" s="10"/>
      <c r="D4" s="10"/>
      <c r="E4" s="10"/>
      <c r="F4" s="10"/>
    </row>
    <row r="5" spans="1:7" ht="51.75" thickBot="1">
      <c r="A5" s="26" t="s">
        <v>56</v>
      </c>
      <c r="B5" s="27" t="s">
        <v>90</v>
      </c>
      <c r="C5" s="27" t="s">
        <v>91</v>
      </c>
      <c r="D5" s="27" t="s">
        <v>88</v>
      </c>
      <c r="E5" s="27" t="s">
        <v>84</v>
      </c>
      <c r="F5" s="39" t="s">
        <v>92</v>
      </c>
      <c r="G5" s="28" t="s">
        <v>82</v>
      </c>
    </row>
    <row r="6" spans="1:7" ht="15" customHeight="1">
      <c r="A6" s="50" t="s">
        <v>59</v>
      </c>
      <c r="B6" s="197" t="s">
        <v>83</v>
      </c>
      <c r="C6" s="197"/>
      <c r="D6" s="197"/>
      <c r="E6" s="197"/>
      <c r="F6" s="197"/>
      <c r="G6" s="198"/>
    </row>
    <row r="7" spans="1:8" ht="82.5" customHeight="1">
      <c r="A7" s="15"/>
      <c r="B7" s="16" t="s">
        <v>206</v>
      </c>
      <c r="C7" s="16"/>
      <c r="D7" s="17"/>
      <c r="E7" s="108">
        <f>84538.84+78523.89+0.58*290332.38</f>
        <v>331455.51039999997</v>
      </c>
      <c r="F7" s="195" t="str">
        <f ca="1">INDIRECT("Анкета!A5")</f>
        <v>Филиал  ФГУП "НПО "Микроген" МЗ РФ в г.Томск "НПО "Вирион"</v>
      </c>
      <c r="G7" s="112"/>
      <c r="H7" s="107"/>
    </row>
    <row r="8" spans="1:7" ht="33.75" customHeight="1">
      <c r="A8" s="15"/>
      <c r="B8" s="16" t="s">
        <v>207</v>
      </c>
      <c r="C8" s="16"/>
      <c r="D8" s="17"/>
      <c r="E8" s="108">
        <f>480322.55+697521.32+0.58*851653.28</f>
        <v>1671802.7724</v>
      </c>
      <c r="F8" s="196"/>
      <c r="G8" s="40"/>
    </row>
    <row r="9" spans="1:7" ht="16.5" customHeight="1">
      <c r="A9" s="15"/>
      <c r="B9" s="24"/>
      <c r="C9" s="24"/>
      <c r="D9" s="17"/>
      <c r="E9" s="17"/>
      <c r="F9" s="47"/>
      <c r="G9" s="40"/>
    </row>
    <row r="10" spans="1:7" ht="12.75">
      <c r="A10" s="49" t="s">
        <v>60</v>
      </c>
      <c r="B10" s="199" t="s">
        <v>85</v>
      </c>
      <c r="C10" s="199"/>
      <c r="D10" s="199"/>
      <c r="E10" s="199"/>
      <c r="F10" s="199"/>
      <c r="G10" s="200"/>
    </row>
    <row r="11" spans="1:7" ht="57.75" customHeight="1">
      <c r="A11" s="15"/>
      <c r="B11" s="16" t="s">
        <v>209</v>
      </c>
      <c r="C11" s="16" t="s">
        <v>212</v>
      </c>
      <c r="D11" s="17"/>
      <c r="E11" s="108">
        <f>527030.18</f>
        <v>527030.18</v>
      </c>
      <c r="F11" s="47" t="s">
        <v>210</v>
      </c>
      <c r="G11" s="40"/>
    </row>
    <row r="12" spans="1:7" ht="16.5" customHeight="1">
      <c r="A12" s="15"/>
      <c r="B12" s="16"/>
      <c r="C12" s="16"/>
      <c r="D12" s="17"/>
      <c r="E12" s="17"/>
      <c r="F12" s="47"/>
      <c r="G12" s="40"/>
    </row>
    <row r="13" spans="1:7" ht="16.5" customHeight="1">
      <c r="A13" s="15"/>
      <c r="B13" s="16"/>
      <c r="C13" s="16"/>
      <c r="D13" s="17"/>
      <c r="E13" s="17"/>
      <c r="F13" s="47"/>
      <c r="G13" s="40"/>
    </row>
    <row r="14" spans="1:7" ht="12.75">
      <c r="A14" s="49" t="s">
        <v>61</v>
      </c>
      <c r="B14" s="201" t="s">
        <v>86</v>
      </c>
      <c r="C14" s="199"/>
      <c r="D14" s="199"/>
      <c r="E14" s="199"/>
      <c r="F14" s="199"/>
      <c r="G14" s="200"/>
    </row>
    <row r="15" spans="1:7" ht="16.5" customHeight="1">
      <c r="A15" s="15"/>
      <c r="B15" s="16"/>
      <c r="C15" s="16"/>
      <c r="D15" s="17"/>
      <c r="E15" s="17">
        <v>0</v>
      </c>
      <c r="F15" s="47"/>
      <c r="G15" s="40"/>
    </row>
    <row r="16" spans="1:7" ht="16.5" customHeight="1">
      <c r="A16" s="15"/>
      <c r="B16" s="16"/>
      <c r="C16" s="16"/>
      <c r="D16" s="17"/>
      <c r="E16" s="17"/>
      <c r="F16" s="47"/>
      <c r="G16" s="40"/>
    </row>
    <row r="17" spans="1:7" ht="16.5" customHeight="1" thickBot="1">
      <c r="A17" s="20"/>
      <c r="B17" s="21"/>
      <c r="C17" s="21"/>
      <c r="D17" s="22"/>
      <c r="E17" s="22"/>
      <c r="F17" s="48"/>
      <c r="G17" s="41"/>
    </row>
    <row r="18" spans="1:6" ht="12.75">
      <c r="A18" s="30"/>
      <c r="B18" s="31"/>
      <c r="C18" s="31"/>
      <c r="D18" s="32"/>
      <c r="E18" s="32"/>
      <c r="F18" s="32"/>
    </row>
    <row r="19" spans="1:6" ht="12.75">
      <c r="A19" s="42"/>
      <c r="B19" s="43" t="s">
        <v>87</v>
      </c>
      <c r="C19" s="43"/>
      <c r="D19" s="43"/>
      <c r="E19" s="44"/>
      <c r="F19" s="44"/>
    </row>
    <row r="20" spans="1:6" ht="15.75">
      <c r="A20" s="46" t="s">
        <v>68</v>
      </c>
      <c r="B20" s="45" t="s">
        <v>81</v>
      </c>
      <c r="C20" s="45"/>
      <c r="D20" s="45"/>
      <c r="E20" s="45"/>
      <c r="F20" s="45"/>
    </row>
    <row r="21" spans="1:6" ht="12.75">
      <c r="A21" s="45"/>
      <c r="B21" s="45" t="s">
        <v>89</v>
      </c>
      <c r="C21" s="45"/>
      <c r="D21" s="45"/>
      <c r="E21" s="45"/>
      <c r="F21" s="45"/>
    </row>
    <row r="22" spans="1:6" ht="12.75">
      <c r="A22" s="8"/>
      <c r="B22" s="8"/>
      <c r="C22" s="8"/>
      <c r="D22" s="8"/>
      <c r="E22" s="8"/>
      <c r="F22" s="8"/>
    </row>
    <row r="24" spans="1:6" ht="22.5" customHeight="1">
      <c r="A24" s="95"/>
      <c r="B24" s="96"/>
      <c r="C24" s="96"/>
      <c r="D24" s="97"/>
      <c r="E24" s="98"/>
      <c r="F24" s="98"/>
    </row>
    <row r="25" spans="1:6" ht="18.75" customHeight="1">
      <c r="A25" s="99"/>
      <c r="B25" s="121"/>
      <c r="C25" s="121"/>
      <c r="D25" s="121"/>
      <c r="E25" s="121"/>
      <c r="F25" s="121"/>
    </row>
  </sheetData>
  <sheetProtection/>
  <mergeCells count="6">
    <mergeCell ref="A3:F3"/>
    <mergeCell ref="F7:F8"/>
    <mergeCell ref="B25:F25"/>
    <mergeCell ref="B6:G6"/>
    <mergeCell ref="B10:G10"/>
    <mergeCell ref="B14:G14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5.375" style="0" customWidth="1"/>
    <col min="2" max="2" width="53.75390625" style="0" customWidth="1"/>
    <col min="3" max="3" width="12.00390625" style="0" customWidth="1"/>
    <col min="4" max="4" width="16.375" style="0" customWidth="1"/>
  </cols>
  <sheetData>
    <row r="1" ht="12.75">
      <c r="A1" s="104" t="s">
        <v>190</v>
      </c>
    </row>
    <row r="2" spans="2:4" ht="51.75" customHeight="1">
      <c r="B2" s="51" t="s">
        <v>186</v>
      </c>
      <c r="C2" s="203" t="str">
        <f ca="1">INDIRECT("Анкета!A5")</f>
        <v>Филиал  ФГУП "НПО "Микроген" МЗ РФ в г.Томск "НПО "Вирион"</v>
      </c>
      <c r="D2" s="203"/>
    </row>
    <row r="3" spans="1:10" ht="19.5" customHeight="1">
      <c r="A3" s="202" t="s">
        <v>97</v>
      </c>
      <c r="B3" s="202"/>
      <c r="C3" s="202"/>
      <c r="D3" s="202"/>
      <c r="E3" s="5"/>
      <c r="F3" s="5"/>
      <c r="G3" s="5"/>
      <c r="H3" s="5"/>
      <c r="I3" s="5"/>
      <c r="J3" s="5"/>
    </row>
    <row r="4" spans="1:10" ht="13.5" thickBot="1">
      <c r="A4" s="4"/>
      <c r="B4" s="4"/>
      <c r="C4" s="4"/>
      <c r="D4" s="4"/>
      <c r="E4" s="5"/>
      <c r="F4" s="5"/>
      <c r="G4" s="5"/>
      <c r="H4" s="5"/>
      <c r="I4" s="5"/>
      <c r="J4" s="5"/>
    </row>
    <row r="5" spans="1:10" ht="26.25" thickBot="1">
      <c r="A5" s="53" t="s">
        <v>56</v>
      </c>
      <c r="B5" s="54" t="s">
        <v>57</v>
      </c>
      <c r="C5" s="54" t="s">
        <v>58</v>
      </c>
      <c r="D5" s="101" t="s">
        <v>211</v>
      </c>
      <c r="E5" s="5"/>
      <c r="F5" s="5"/>
      <c r="G5" s="5"/>
      <c r="H5" s="5"/>
      <c r="I5" s="5"/>
      <c r="J5" s="5"/>
    </row>
    <row r="6" spans="1:10" ht="12.75">
      <c r="A6" s="55">
        <v>1</v>
      </c>
      <c r="B6" s="56">
        <v>2</v>
      </c>
      <c r="C6" s="56">
        <v>3</v>
      </c>
      <c r="D6" s="56">
        <v>4</v>
      </c>
      <c r="E6" s="5"/>
      <c r="F6" s="5"/>
      <c r="G6" s="5"/>
      <c r="H6" s="5"/>
      <c r="I6" s="5"/>
      <c r="J6" s="5"/>
    </row>
    <row r="7" spans="1:10" ht="14.25">
      <c r="A7" s="57" t="s">
        <v>59</v>
      </c>
      <c r="B7" s="9" t="s">
        <v>102</v>
      </c>
      <c r="C7" s="6" t="s">
        <v>70</v>
      </c>
      <c r="D7" s="9">
        <v>402.756</v>
      </c>
      <c r="E7" s="5"/>
      <c r="F7" s="5"/>
      <c r="G7" s="5"/>
      <c r="H7" s="5"/>
      <c r="I7" s="5"/>
      <c r="J7" s="5"/>
    </row>
    <row r="8" spans="1:10" ht="14.25">
      <c r="A8" s="57" t="s">
        <v>60</v>
      </c>
      <c r="B8" s="9" t="s">
        <v>98</v>
      </c>
      <c r="C8" s="6" t="s">
        <v>70</v>
      </c>
      <c r="D8" s="9">
        <v>147.662</v>
      </c>
      <c r="E8" s="5"/>
      <c r="F8" s="5"/>
      <c r="G8" s="5"/>
      <c r="H8" s="5"/>
      <c r="I8" s="5"/>
      <c r="J8" s="5"/>
    </row>
    <row r="9" spans="1:10" ht="14.25">
      <c r="A9" s="57" t="s">
        <v>61</v>
      </c>
      <c r="B9" s="9" t="s">
        <v>99</v>
      </c>
      <c r="C9" s="6" t="s">
        <v>70</v>
      </c>
      <c r="D9" s="9">
        <v>0</v>
      </c>
      <c r="E9" s="5"/>
      <c r="F9" s="5"/>
      <c r="G9" s="5"/>
      <c r="H9" s="5"/>
      <c r="I9" s="5"/>
      <c r="J9" s="5"/>
    </row>
    <row r="10" spans="1:10" ht="25.5">
      <c r="A10" s="57" t="s">
        <v>62</v>
      </c>
      <c r="B10" s="58" t="s">
        <v>100</v>
      </c>
      <c r="C10" s="6" t="s">
        <v>70</v>
      </c>
      <c r="D10" s="9">
        <v>0</v>
      </c>
      <c r="E10" s="5"/>
      <c r="F10" s="5"/>
      <c r="G10" s="5"/>
      <c r="H10" s="5"/>
      <c r="I10" s="5"/>
      <c r="J10" s="5"/>
    </row>
    <row r="11" spans="1:10" ht="14.25">
      <c r="A11" s="57" t="s">
        <v>63</v>
      </c>
      <c r="B11" s="9" t="s">
        <v>101</v>
      </c>
      <c r="C11" s="6" t="s">
        <v>70</v>
      </c>
      <c r="D11" s="9">
        <f>D7</f>
        <v>402.756</v>
      </c>
      <c r="E11" s="5"/>
      <c r="F11" s="5"/>
      <c r="G11" s="5"/>
      <c r="H11" s="5"/>
      <c r="I11" s="5"/>
      <c r="J11" s="5"/>
    </row>
    <row r="12" spans="1:10" ht="12.75">
      <c r="A12" s="57" t="s">
        <v>64</v>
      </c>
      <c r="B12" s="9" t="s">
        <v>103</v>
      </c>
      <c r="C12" s="59" t="s">
        <v>107</v>
      </c>
      <c r="D12" s="9">
        <v>4.071</v>
      </c>
      <c r="E12" s="5"/>
      <c r="F12" s="5"/>
      <c r="G12" s="5"/>
      <c r="H12" s="5"/>
      <c r="I12" s="5"/>
      <c r="J12" s="5"/>
    </row>
    <row r="13" spans="1:10" ht="12.75">
      <c r="A13" s="64" t="s">
        <v>65</v>
      </c>
      <c r="B13" s="63" t="s">
        <v>104</v>
      </c>
      <c r="C13" s="65" t="s">
        <v>72</v>
      </c>
      <c r="D13" s="63">
        <v>2</v>
      </c>
      <c r="E13" s="5"/>
      <c r="F13" s="5"/>
      <c r="G13" s="5"/>
      <c r="H13" s="5"/>
      <c r="I13" s="5"/>
      <c r="J13" s="5"/>
    </row>
    <row r="14" spans="1:10" ht="12.75">
      <c r="A14" s="64" t="s">
        <v>66</v>
      </c>
      <c r="B14" s="63" t="s">
        <v>105</v>
      </c>
      <c r="C14" s="65" t="s">
        <v>72</v>
      </c>
      <c r="D14" s="63">
        <v>1</v>
      </c>
      <c r="E14" s="5"/>
      <c r="F14" s="5"/>
      <c r="G14" s="5"/>
      <c r="H14" s="5"/>
      <c r="I14" s="5"/>
      <c r="J14" s="5"/>
    </row>
    <row r="15" spans="1:10" ht="27.75" customHeight="1" thickBot="1">
      <c r="A15" s="60" t="s">
        <v>67</v>
      </c>
      <c r="B15" s="7" t="s">
        <v>73</v>
      </c>
      <c r="C15" s="62" t="s">
        <v>106</v>
      </c>
      <c r="D15" s="61">
        <v>16.3</v>
      </c>
      <c r="E15" s="5"/>
      <c r="F15" s="5"/>
      <c r="G15" s="5"/>
      <c r="H15" s="5"/>
      <c r="I15" s="5"/>
      <c r="J15" s="5"/>
    </row>
    <row r="16" spans="1:10" ht="12.75">
      <c r="A16" s="4"/>
      <c r="B16" s="4"/>
      <c r="C16" s="4"/>
      <c r="D16" s="4"/>
      <c r="E16" s="5"/>
      <c r="F16" s="5"/>
      <c r="G16" s="5"/>
      <c r="H16" s="5"/>
      <c r="I16" s="5"/>
      <c r="J16" s="5"/>
    </row>
    <row r="18" spans="1:6" ht="25.5" customHeight="1">
      <c r="A18" s="95"/>
      <c r="B18" s="96"/>
      <c r="C18" s="96"/>
      <c r="D18" s="97"/>
      <c r="E18" s="98"/>
      <c r="F18" s="98"/>
    </row>
    <row r="19" spans="1:6" ht="18" customHeight="1">
      <c r="A19" s="99" t="s">
        <v>184</v>
      </c>
      <c r="B19" s="121"/>
      <c r="C19" s="121"/>
      <c r="D19" s="121"/>
      <c r="E19" s="121"/>
      <c r="F19" s="121"/>
    </row>
  </sheetData>
  <sheetProtection/>
  <mergeCells count="3">
    <mergeCell ref="A3:D3"/>
    <mergeCell ref="B19:F19"/>
    <mergeCell ref="C2:D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7.00390625" style="0" customWidth="1"/>
    <col min="2" max="2" width="51.75390625" style="0" customWidth="1"/>
    <col min="3" max="3" width="14.875" style="0" customWidth="1"/>
    <col min="4" max="4" width="15.00390625" style="0" customWidth="1"/>
  </cols>
  <sheetData>
    <row r="1" ht="12.75">
      <c r="A1" s="104" t="s">
        <v>191</v>
      </c>
    </row>
    <row r="2" spans="1:4" ht="65.25" customHeight="1">
      <c r="A2" s="5"/>
      <c r="B2" s="103" t="s">
        <v>186</v>
      </c>
      <c r="C2" s="205" t="str">
        <f ca="1">INDIRECT("Анкета!A5")</f>
        <v>Филиал  ФГУП "НПО "Микроген" МЗ РФ в г.Томск "НПО "Вирион"</v>
      </c>
      <c r="D2" s="205"/>
    </row>
    <row r="3" spans="1:4" ht="22.5" customHeight="1">
      <c r="A3" s="204" t="s">
        <v>144</v>
      </c>
      <c r="B3" s="204"/>
      <c r="C3" s="204"/>
      <c r="D3" s="204"/>
    </row>
    <row r="4" spans="1:4" ht="13.5" thickBot="1">
      <c r="A4" s="10"/>
      <c r="B4" s="10"/>
      <c r="C4" s="10"/>
      <c r="D4" s="10"/>
    </row>
    <row r="5" spans="1:4" ht="39" customHeight="1" thickBot="1">
      <c r="A5" s="26" t="s">
        <v>56</v>
      </c>
      <c r="B5" s="27" t="s">
        <v>2</v>
      </c>
      <c r="C5" s="27" t="s">
        <v>77</v>
      </c>
      <c r="D5" s="102" t="str">
        <f>'НП стоки'!D5</f>
        <v>Факт за ( 2009   ) год</v>
      </c>
    </row>
    <row r="6" spans="1:4" ht="31.5" customHeight="1">
      <c r="A6" s="11" t="s">
        <v>59</v>
      </c>
      <c r="B6" s="12" t="s">
        <v>108</v>
      </c>
      <c r="C6" s="13" t="s">
        <v>75</v>
      </c>
      <c r="D6" s="105">
        <f>6/'НП стоки'!D12</f>
        <v>1.4738393515106853</v>
      </c>
    </row>
    <row r="7" spans="1:4" ht="26.25" customHeight="1">
      <c r="A7" s="15" t="s">
        <v>60</v>
      </c>
      <c r="B7" s="16" t="s">
        <v>109</v>
      </c>
      <c r="C7" s="13" t="s">
        <v>75</v>
      </c>
      <c r="D7" s="109">
        <f>34/'НП стоки'!D12</f>
        <v>8.351756325227218</v>
      </c>
    </row>
    <row r="8" spans="1:4" ht="37.5" customHeight="1">
      <c r="A8" s="15" t="s">
        <v>61</v>
      </c>
      <c r="B8" s="16" t="s">
        <v>125</v>
      </c>
      <c r="C8" s="17" t="s">
        <v>76</v>
      </c>
      <c r="D8" s="18">
        <v>108</v>
      </c>
    </row>
    <row r="9" spans="1:4" ht="15" customHeight="1">
      <c r="A9" s="15" t="s">
        <v>117</v>
      </c>
      <c r="B9" s="25" t="s">
        <v>110</v>
      </c>
      <c r="C9" s="17" t="s">
        <v>76</v>
      </c>
      <c r="D9" s="18">
        <v>17</v>
      </c>
    </row>
    <row r="10" spans="1:4" ht="15" customHeight="1">
      <c r="A10" s="15" t="s">
        <v>118</v>
      </c>
      <c r="B10" s="25" t="s">
        <v>111</v>
      </c>
      <c r="C10" s="17" t="s">
        <v>76</v>
      </c>
      <c r="D10" s="18">
        <v>15</v>
      </c>
    </row>
    <row r="11" spans="1:4" ht="23.25" customHeight="1">
      <c r="A11" s="15" t="s">
        <v>119</v>
      </c>
      <c r="B11" s="25" t="s">
        <v>112</v>
      </c>
      <c r="C11" s="17" t="s">
        <v>76</v>
      </c>
      <c r="D11" s="18">
        <v>16</v>
      </c>
    </row>
    <row r="12" spans="1:4" ht="15" customHeight="1">
      <c r="A12" s="15" t="s">
        <v>120</v>
      </c>
      <c r="B12" s="25" t="s">
        <v>113</v>
      </c>
      <c r="C12" s="17" t="s">
        <v>76</v>
      </c>
      <c r="D12" s="18">
        <v>16</v>
      </c>
    </row>
    <row r="13" spans="1:4" ht="15" customHeight="1">
      <c r="A13" s="15" t="s">
        <v>121</v>
      </c>
      <c r="B13" s="25" t="s">
        <v>114</v>
      </c>
      <c r="C13" s="17" t="s">
        <v>76</v>
      </c>
      <c r="D13" s="18">
        <v>16</v>
      </c>
    </row>
    <row r="14" spans="1:4" ht="15" customHeight="1">
      <c r="A14" s="15" t="s">
        <v>122</v>
      </c>
      <c r="B14" s="25" t="s">
        <v>115</v>
      </c>
      <c r="C14" s="17" t="s">
        <v>76</v>
      </c>
      <c r="D14" s="18">
        <v>5</v>
      </c>
    </row>
    <row r="15" spans="1:4" ht="18" customHeight="1">
      <c r="A15" s="15" t="s">
        <v>123</v>
      </c>
      <c r="B15" s="25" t="s">
        <v>116</v>
      </c>
      <c r="C15" s="17" t="s">
        <v>76</v>
      </c>
      <c r="D15" s="18">
        <v>11</v>
      </c>
    </row>
    <row r="16" spans="1:4" ht="72.75" customHeight="1">
      <c r="A16" s="15" t="s">
        <v>66</v>
      </c>
      <c r="B16" s="16" t="s">
        <v>124</v>
      </c>
      <c r="C16" s="17" t="s">
        <v>76</v>
      </c>
      <c r="D16" s="18"/>
    </row>
    <row r="17" spans="1:4" ht="15" customHeight="1">
      <c r="A17" s="15" t="s">
        <v>126</v>
      </c>
      <c r="B17" s="25" t="s">
        <v>110</v>
      </c>
      <c r="C17" s="17" t="s">
        <v>76</v>
      </c>
      <c r="D17" s="18">
        <v>64</v>
      </c>
    </row>
    <row r="18" spans="1:4" ht="16.5" customHeight="1">
      <c r="A18" s="19" t="s">
        <v>127</v>
      </c>
      <c r="B18" s="25" t="s">
        <v>111</v>
      </c>
      <c r="C18" s="17" t="s">
        <v>76</v>
      </c>
      <c r="D18" s="18">
        <v>4</v>
      </c>
    </row>
    <row r="19" spans="1:4" ht="22.5" customHeight="1">
      <c r="A19" s="15" t="s">
        <v>128</v>
      </c>
      <c r="B19" s="25" t="s">
        <v>112</v>
      </c>
      <c r="C19" s="17" t="s">
        <v>76</v>
      </c>
      <c r="D19" s="18"/>
    </row>
    <row r="20" spans="1:4" ht="15" customHeight="1">
      <c r="A20" s="15" t="s">
        <v>129</v>
      </c>
      <c r="B20" s="25" t="s">
        <v>113</v>
      </c>
      <c r="C20" s="17" t="s">
        <v>76</v>
      </c>
      <c r="D20" s="18"/>
    </row>
    <row r="21" spans="1:4" ht="15" customHeight="1">
      <c r="A21" s="15" t="s">
        <v>130</v>
      </c>
      <c r="B21" s="25" t="s">
        <v>114</v>
      </c>
      <c r="C21" s="17" t="s">
        <v>76</v>
      </c>
      <c r="D21" s="18"/>
    </row>
    <row r="22" spans="1:4" ht="16.5" customHeight="1">
      <c r="A22" s="15" t="s">
        <v>131</v>
      </c>
      <c r="B22" s="25" t="s">
        <v>115</v>
      </c>
      <c r="C22" s="17" t="s">
        <v>76</v>
      </c>
      <c r="D22" s="18"/>
    </row>
    <row r="23" spans="1:4" ht="17.25" customHeight="1" thickBot="1">
      <c r="A23" s="20" t="s">
        <v>132</v>
      </c>
      <c r="B23" s="85" t="s">
        <v>116</v>
      </c>
      <c r="C23" s="22" t="s">
        <v>76</v>
      </c>
      <c r="D23" s="23">
        <v>4</v>
      </c>
    </row>
    <row r="26" spans="1:6" ht="22.5" customHeight="1">
      <c r="A26" s="95"/>
      <c r="B26" s="96"/>
      <c r="C26" s="96"/>
      <c r="D26" s="97"/>
      <c r="E26" s="98"/>
      <c r="F26" s="98"/>
    </row>
    <row r="27" spans="1:6" ht="12.75">
      <c r="A27" s="99" t="s">
        <v>184</v>
      </c>
      <c r="B27" s="121"/>
      <c r="C27" s="121"/>
      <c r="D27" s="121"/>
      <c r="E27" s="121"/>
      <c r="F27" s="121"/>
    </row>
  </sheetData>
  <sheetProtection/>
  <mergeCells count="3">
    <mergeCell ref="A3:D3"/>
    <mergeCell ref="C2:D2"/>
    <mergeCell ref="B27:F2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6.125" style="0" customWidth="1"/>
    <col min="2" max="2" width="53.25390625" style="0" customWidth="1"/>
    <col min="3" max="3" width="13.375" style="0" customWidth="1"/>
    <col min="4" max="4" width="19.75390625" style="0" customWidth="1"/>
  </cols>
  <sheetData>
    <row r="1" ht="12.75">
      <c r="A1" s="104" t="s">
        <v>192</v>
      </c>
    </row>
    <row r="2" spans="1:4" ht="70.5" customHeight="1">
      <c r="A2" s="5"/>
      <c r="B2" s="103" t="s">
        <v>186</v>
      </c>
      <c r="C2" s="205" t="str">
        <f>Анкета!A3</f>
        <v>Филиал  ФГУП "НПО "Микроген" МЗ РФ в г.Томск "НПО "Вирион"</v>
      </c>
      <c r="D2" s="205"/>
    </row>
    <row r="3" spans="1:4" ht="38.25" customHeight="1">
      <c r="A3" s="194" t="s">
        <v>145</v>
      </c>
      <c r="B3" s="194"/>
      <c r="C3" s="194"/>
      <c r="D3" s="106" t="str">
        <f>'Потребит характеристики стоки'!D5</f>
        <v>Факт за ( 2009   ) год</v>
      </c>
    </row>
    <row r="4" spans="1:4" ht="13.5" thickBot="1">
      <c r="A4" s="10"/>
      <c r="B4" s="10"/>
      <c r="C4" s="10"/>
      <c r="D4" s="10"/>
    </row>
    <row r="5" spans="1:4" ht="52.5" customHeight="1" thickBot="1">
      <c r="A5" s="26" t="s">
        <v>56</v>
      </c>
      <c r="B5" s="27" t="s">
        <v>2</v>
      </c>
      <c r="C5" s="27" t="s">
        <v>58</v>
      </c>
      <c r="D5" s="28" t="s">
        <v>74</v>
      </c>
    </row>
    <row r="6" spans="1:4" ht="43.5" customHeight="1">
      <c r="A6" s="11" t="s">
        <v>59</v>
      </c>
      <c r="B6" s="12" t="s">
        <v>133</v>
      </c>
      <c r="C6" s="13" t="s">
        <v>72</v>
      </c>
      <c r="D6" s="14">
        <v>0</v>
      </c>
    </row>
    <row r="7" spans="1:4" ht="35.25" customHeight="1">
      <c r="A7" s="15" t="s">
        <v>60</v>
      </c>
      <c r="B7" s="12" t="s">
        <v>134</v>
      </c>
      <c r="C7" s="13" t="s">
        <v>72</v>
      </c>
      <c r="D7" s="18">
        <v>0</v>
      </c>
    </row>
    <row r="8" spans="1:4" ht="39.75" customHeight="1">
      <c r="A8" s="15" t="s">
        <v>61</v>
      </c>
      <c r="B8" s="12" t="s">
        <v>135</v>
      </c>
      <c r="C8" s="17" t="s">
        <v>72</v>
      </c>
      <c r="D8" s="18">
        <v>0</v>
      </c>
    </row>
    <row r="9" spans="1:4" ht="31.5" customHeight="1" thickBot="1">
      <c r="A9" s="20" t="s">
        <v>62</v>
      </c>
      <c r="B9" s="21" t="s">
        <v>137</v>
      </c>
      <c r="C9" s="22" t="s">
        <v>78</v>
      </c>
      <c r="D9" s="23">
        <v>0</v>
      </c>
    </row>
    <row r="10" spans="1:4" ht="18" customHeight="1">
      <c r="A10" s="30"/>
      <c r="B10" s="31"/>
      <c r="C10" s="32"/>
      <c r="D10" s="32"/>
    </row>
    <row r="11" ht="12.75">
      <c r="B11" s="67" t="s">
        <v>55</v>
      </c>
    </row>
    <row r="12" spans="1:4" ht="22.5" customHeight="1">
      <c r="A12" s="29" t="s">
        <v>68</v>
      </c>
      <c r="B12" s="206" t="s">
        <v>136</v>
      </c>
      <c r="C12" s="206"/>
      <c r="D12" s="206"/>
    </row>
    <row r="13" spans="1:4" ht="48" customHeight="1">
      <c r="A13" s="66" t="s">
        <v>69</v>
      </c>
      <c r="B13" s="206" t="s">
        <v>138</v>
      </c>
      <c r="C13" s="206"/>
      <c r="D13" s="206"/>
    </row>
    <row r="15" spans="1:6" ht="19.5" customHeight="1">
      <c r="A15" s="95"/>
      <c r="B15" s="96"/>
      <c r="C15" s="96"/>
      <c r="D15" s="97"/>
      <c r="E15" s="98"/>
      <c r="F15" s="98"/>
    </row>
    <row r="16" spans="1:6" ht="12.75">
      <c r="A16" s="99"/>
      <c r="B16" s="121"/>
      <c r="C16" s="121"/>
      <c r="D16" s="121"/>
      <c r="E16" s="121"/>
      <c r="F16" s="121"/>
    </row>
  </sheetData>
  <sheetProtection/>
  <mergeCells count="5">
    <mergeCell ref="C2:D2"/>
    <mergeCell ref="B16:F16"/>
    <mergeCell ref="B12:D12"/>
    <mergeCell ref="B13:D13"/>
    <mergeCell ref="A3:C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4" sqref="A14"/>
    </sheetView>
  </sheetViews>
  <sheetFormatPr defaultColWidth="9.00390625" defaultRowHeight="12.75"/>
  <sheetData>
    <row r="1" ht="12.75">
      <c r="A1" s="104" t="s">
        <v>193</v>
      </c>
    </row>
    <row r="2" ht="12.75">
      <c r="A2" s="3"/>
    </row>
    <row r="3" ht="12.75">
      <c r="A3" s="3" t="s">
        <v>55</v>
      </c>
    </row>
    <row r="4" spans="1:3" ht="12.75">
      <c r="A4" s="3" t="s">
        <v>148</v>
      </c>
      <c r="B4" s="3"/>
      <c r="C4" s="3"/>
    </row>
    <row r="5" spans="1:3" ht="12.75">
      <c r="A5" s="3" t="s">
        <v>146</v>
      </c>
      <c r="B5" s="3"/>
      <c r="C5" s="3"/>
    </row>
    <row r="6" spans="1:3" ht="12.75">
      <c r="A6" s="3" t="s">
        <v>147</v>
      </c>
      <c r="B6" s="3"/>
      <c r="C6" s="3"/>
    </row>
    <row r="7" ht="12.75">
      <c r="A7" s="3" t="s">
        <v>139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Kritinina</dc:creator>
  <cp:keywords/>
  <dc:description/>
  <cp:lastModifiedBy>Плотников С.К.</cp:lastModifiedBy>
  <cp:lastPrinted>2010-06-04T02:18:06Z</cp:lastPrinted>
  <dcterms:created xsi:type="dcterms:W3CDTF">2010-02-25T08:49:14Z</dcterms:created>
  <dcterms:modified xsi:type="dcterms:W3CDTF">2010-06-10T11:11:08Z</dcterms:modified>
  <cp:category/>
  <cp:version/>
  <cp:contentType/>
  <cp:contentStatus/>
</cp:coreProperties>
</file>