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'ХВ1.1.'!$B$1:$E$30</definedName>
  </definedNames>
  <calcPr fullCalcOnLoad="1"/>
</workbook>
</file>

<file path=xl/sharedStrings.xml><?xml version="1.0" encoding="utf-8"?>
<sst xmlns="http://schemas.openxmlformats.org/spreadsheetml/2006/main" count="257" uniqueCount="174">
  <si>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</si>
  <si>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</si>
  <si>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</si>
  <si>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</si>
  <si>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</si>
  <si>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</si>
  <si>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</si>
  <si>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</si>
  <si>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</si>
  <si>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</si>
  <si>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</si>
  <si>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</si>
  <si>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</si>
  <si>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</si>
  <si>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</si>
  <si>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</si>
  <si>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</si>
  <si>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</si>
  <si>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</si>
  <si>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</si>
  <si>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</si>
  <si>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</si>
  <si>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</si>
  <si>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</si>
  <si>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</si>
  <si>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</si>
  <si>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</si>
  <si>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</si>
  <si>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</si>
  <si>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</si>
  <si>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</si>
  <si>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</si>
  <si>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</si>
  <si>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</si>
  <si>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</si>
  <si>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</si>
  <si>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</si>
  <si>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</si>
  <si>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</si>
  <si>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</si>
  <si>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</si>
  <si>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</si>
  <si>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</si>
  <si>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</si>
  <si>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</si>
  <si>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</si>
  <si>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</si>
  <si>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</si>
  <si>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</si>
  <si>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</si>
  <si>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</si>
  <si>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</si>
  <si>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</si>
  <si>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</si>
  <si>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</si>
  <si>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</si>
  <si>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</si>
  <si>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</si>
  <si>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</si>
  <si>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</si>
  <si>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</si>
  <si>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</si>
  <si>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</si>
  <si>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</si>
  <si>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</si>
  <si>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</si>
  <si>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</si>
  <si>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</si>
  <si>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</si>
  <si>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</si>
  <si>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</si>
  <si>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</si>
  <si>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</si>
  <si>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</si>
  <si>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</si>
  <si>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</si>
  <si>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</si>
  <si>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</si>
  <si>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</si>
  <si>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</si>
  <si>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</si>
  <si>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</si>
  <si>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</si>
  <si>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</si>
  <si>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</si>
  <si>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</si>
  <si>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</si>
  <si>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</si>
  <si>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</si>
  <si>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</si>
  <si>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</si>
  <si>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</si>
  <si>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</si>
  <si>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</si>
  <si>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</si>
  <si>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</si>
  <si>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</si>
  <si>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</si>
  <si>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</si>
  <si>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</si>
  <si>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</si>
  <si>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</si>
  <si>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</si>
  <si>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</si>
  <si>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</si>
  <si>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</si>
  <si>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</si>
  <si>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</si>
  <si>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</si>
  <si>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</si>
  <si>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</si>
  <si>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</si>
  <si>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</si>
  <si>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</si>
  <si>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</si>
  <si>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</si>
  <si>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</si>
  <si>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</si>
  <si>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</si>
  <si>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</si>
  <si>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</si>
  <si>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</si>
  <si>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</si>
  <si>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</si>
  <si>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</si>
  <si>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</si>
  <si>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</si>
  <si>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</si>
  <si>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</si>
  <si>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</si>
  <si>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</si>
  <si>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</si>
  <si>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</si>
  <si>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</si>
  <si>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</si>
  <si>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</si>
  <si>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</si>
  <si>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</si>
  <si>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</si>
  <si>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</si>
  <si>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</si>
  <si>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</si>
  <si>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</si>
  <si>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</si>
  <si>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</si>
  <si>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</si>
  <si>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</si>
  <si>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</si>
  <si>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</si>
  <si>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</si>
  <si>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</si>
  <si>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</si>
  <si>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</si>
  <si>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</si>
  <si>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</si>
  <si>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</si>
  <si>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</si>
  <si>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</si>
  <si>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</si>
  <si>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</si>
  <si>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</si>
  <si>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не устанавливалась</t>
  </si>
  <si>
    <t>не устанавливался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</si>
  <si>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</si>
  <si>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</si>
  <si>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расходы на химреагенты, материалы используемые в технологическом процессе</t>
  </si>
  <si>
    <t>объем приобретения (тыс.кВт*ч)</t>
  </si>
  <si>
    <t>подъем воды, водоснабжение неочищенной, очищенной и умягченной водой</t>
  </si>
  <si>
    <t>2010 год</t>
  </si>
  <si>
    <t>Региональная энергетическая комиссия Томской области</t>
  </si>
  <si>
    <t>с 01.01.2010 г. по 31.12.2010 г.</t>
  </si>
  <si>
    <t>Приказ Региональной энергетической комиссии Томской области  № 57/302 от 12.11.2009г.</t>
  </si>
  <si>
    <t>сайт:   rec.tomsk.gov.ru</t>
  </si>
  <si>
    <t>неочищенная вода - 29.5 руб/м.куб.
очищенная вода - 108,0 руб/м.куб.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</si>
</sst>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0"/>
    <numFmt numFmtId="166" formatCode="0.0000"/>
    <numFmt numFmtId="167" formatCode="#,##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 indent="3"/>
    </xf>
    <xf numFmtId="0" fontId="0" fillId="34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8" xfId="52" applyFont="1" applyFill="1" applyBorder="1" applyAlignment="1" applyProtection="1">
      <alignment horizontal="left" wrapText="1"/>
      <protection/>
    </xf>
    <xf numFmtId="2" fontId="4" fillId="0" borderId="25" xfId="52" applyNumberFormat="1" applyFont="1" applyFill="1" applyBorder="1" applyAlignment="1" applyProtection="1">
      <alignment horizontal="center"/>
      <protection/>
    </xf>
    <xf numFmtId="2" fontId="4" fillId="0" borderId="26" xfId="52" applyNumberFormat="1" applyFont="1" applyFill="1" applyBorder="1" applyAlignment="1" applyProtection="1">
      <alignment horizontal="center"/>
      <protection/>
    </xf>
    <xf numFmtId="2" fontId="4" fillId="0" borderId="27" xfId="52" applyNumberFormat="1" applyFont="1" applyFill="1" applyBorder="1" applyAlignment="1" applyProtection="1">
      <alignment horizontal="center"/>
      <protection/>
    </xf>
    <xf numFmtId="0" fontId="3" fillId="0" borderId="28" xfId="52" applyFont="1" applyFill="1" applyBorder="1" applyAlignment="1" applyProtection="1">
      <alignment horizontal="left" wrapText="1"/>
      <protection/>
    </xf>
    <xf numFmtId="4" fontId="4" fillId="0" borderId="29" xfId="52" applyNumberFormat="1" applyFont="1" applyFill="1" applyBorder="1" applyAlignment="1" applyProtection="1">
      <alignment horizontal="center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left" wrapText="1"/>
      <protection/>
    </xf>
    <xf numFmtId="2" fontId="4" fillId="0" borderId="10" xfId="52" applyNumberFormat="1" applyFont="1" applyFill="1" applyBorder="1" applyAlignment="1" applyProtection="1">
      <alignment horizontal="center" wrapText="1"/>
      <protection/>
    </xf>
    <xf numFmtId="10" fontId="4" fillId="0" borderId="10" xfId="52" applyNumberFormat="1" applyFont="1" applyFill="1" applyBorder="1" applyAlignment="1" applyProtection="1">
      <alignment horizontal="center" wrapText="1"/>
      <protection/>
    </xf>
    <xf numFmtId="0" fontId="3" fillId="0" borderId="31" xfId="52" applyFont="1" applyFill="1" applyBorder="1" applyAlignment="1" applyProtection="1">
      <alignment horizontal="left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4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vertical="center" wrapText="1"/>
      <protection/>
    </xf>
    <xf numFmtId="3" fontId="4" fillId="0" borderId="30" xfId="52" applyNumberFormat="1" applyFont="1" applyFill="1" applyBorder="1" applyAlignment="1" applyProtection="1">
      <alignment vertical="center" wrapText="1"/>
      <protection/>
    </xf>
    <xf numFmtId="3" fontId="4" fillId="0" borderId="29" xfId="52" applyNumberFormat="1" applyFont="1" applyFill="1" applyBorder="1" applyAlignment="1" applyProtection="1">
      <alignment horizontal="center" wrapText="1"/>
      <protection locked="0"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0" fontId="7" fillId="0" borderId="31" xfId="52" applyFont="1" applyFill="1" applyBorder="1" applyAlignment="1" applyProtection="1">
      <alignment horizontal="left" wrapText="1"/>
      <protection/>
    </xf>
    <xf numFmtId="3" fontId="4" fillId="0" borderId="32" xfId="52" applyNumberFormat="1" applyFont="1" applyFill="1" applyBorder="1" applyAlignment="1" applyProtection="1">
      <alignment horizontal="center" wrapText="1"/>
      <protection locked="0"/>
    </xf>
    <xf numFmtId="3" fontId="4" fillId="0" borderId="33" xfId="52" applyNumberFormat="1" applyFont="1" applyFill="1" applyBorder="1" applyAlignment="1" applyProtection="1">
      <alignment horizontal="center" wrapText="1"/>
      <protection locked="0"/>
    </xf>
    <xf numFmtId="3" fontId="4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/>
    </xf>
    <xf numFmtId="0" fontId="6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horizontal="center" wrapText="1"/>
    </xf>
    <xf numFmtId="0" fontId="0" fillId="0" borderId="43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6" fillId="0" borderId="45" xfId="0" applyFont="1" applyFill="1" applyBorder="1" applyAlignment="1">
      <alignment horizontal="center" wrapText="1"/>
    </xf>
    <xf numFmtId="0" fontId="0" fillId="31" borderId="46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43" fontId="0" fillId="36" borderId="11" xfId="60" applyFont="1" applyFill="1" applyBorder="1" applyAlignment="1">
      <alignment/>
    </xf>
    <xf numFmtId="43" fontId="0" fillId="36" borderId="12" xfId="60" applyFont="1" applyFill="1" applyBorder="1" applyAlignment="1">
      <alignment/>
    </xf>
    <xf numFmtId="43" fontId="0" fillId="36" borderId="13" xfId="60" applyFont="1" applyFill="1" applyBorder="1" applyAlignment="1">
      <alignment/>
    </xf>
    <xf numFmtId="43" fontId="0" fillId="36" borderId="14" xfId="60" applyFont="1" applyFill="1" applyBorder="1" applyAlignment="1">
      <alignment/>
    </xf>
    <xf numFmtId="164" fontId="0" fillId="36" borderId="11" xfId="60" applyNumberFormat="1" applyFont="1" applyFill="1" applyBorder="1" applyAlignment="1">
      <alignment/>
    </xf>
    <xf numFmtId="43" fontId="0" fillId="36" borderId="11" xfId="60" applyFont="1" applyFill="1" applyBorder="1" applyAlignment="1">
      <alignment horizontal="center"/>
    </xf>
    <xf numFmtId="43" fontId="0" fillId="36" borderId="47" xfId="60" applyFont="1" applyFill="1" applyBorder="1" applyAlignment="1">
      <alignment horizontal="center"/>
    </xf>
    <xf numFmtId="43" fontId="0" fillId="36" borderId="12" xfId="60" applyFont="1" applyFill="1" applyBorder="1" applyAlignment="1">
      <alignment horizontal="center"/>
    </xf>
    <xf numFmtId="43" fontId="0" fillId="36" borderId="13" xfId="60" applyFont="1" applyFill="1" applyBorder="1" applyAlignment="1">
      <alignment horizontal="center"/>
    </xf>
    <xf numFmtId="43" fontId="0" fillId="36" borderId="14" xfId="60" applyFont="1" applyFill="1" applyBorder="1" applyAlignment="1">
      <alignment horizontal="center"/>
    </xf>
    <xf numFmtId="43" fontId="0" fillId="36" borderId="11" xfId="6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37" borderId="11" xfId="60" applyFont="1" applyFill="1" applyBorder="1" applyAlignment="1">
      <alignment horizontal="center"/>
    </xf>
    <xf numFmtId="43" fontId="0" fillId="37" borderId="48" xfId="6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2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6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" fillId="0" borderId="5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8" xfId="0" applyFill="1" applyBorder="1" applyAlignment="1">
      <alignment horizontal="center" wrapText="1"/>
    </xf>
    <xf numFmtId="0" fontId="0" fillId="0" borderId="48" xfId="0" applyFill="1" applyBorder="1" applyAlignment="1">
      <alignment horizontal="center"/>
    </xf>
    <xf numFmtId="0" fontId="6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56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3" fillId="0" borderId="59" xfId="52" applyFont="1" applyFill="1" applyBorder="1" applyAlignment="1" applyProtection="1">
      <alignment horizontal="center" vertical="center" wrapText="1"/>
      <protection/>
    </xf>
    <xf numFmtId="0" fontId="3" fillId="0" borderId="60" xfId="52" applyFont="1" applyFill="1" applyBorder="1" applyAlignment="1" applyProtection="1">
      <alignment horizontal="center" vertical="center" wrapText="1"/>
      <protection/>
    </xf>
    <xf numFmtId="0" fontId="3" fillId="0" borderId="61" xfId="52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62" xfId="0" applyFont="1" applyFill="1" applyBorder="1" applyAlignment="1">
      <alignment horizontal="left"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3" fillId="0" borderId="63" xfId="52" applyFont="1" applyFill="1" applyBorder="1" applyAlignment="1" applyProtection="1">
      <alignment horizontal="center" vertical="center" wrapText="1"/>
      <protection/>
    </xf>
    <xf numFmtId="0" fontId="3" fillId="0" borderId="64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56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0" fillId="0" borderId="49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T.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85;&#1072;%20&#1074;&#1086;&#1076;&#1091;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60;&#1080;&#1085;.&#1088;&#1077;&#1079;&#1091;&#1083;&#1100;&#1090;&#1072;&#1090;%20&#1087;&#1086;%20&#1042;&#1044;%20201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1\&#1047;&#1072;&#1087;&#1088;&#1086;&#1089;&#1099;%20&#1082;%20&#1048;&#1057;&#1055;\&#1059;&#1076;.&#1088;&#1072;&#1089;&#1093;&#1086;&#1076;%20&#1101;&#1083;.&#1101;&#1085;&#1077;&#1088;&#1075;&#1080;&#1080;%20&#1079;&#1072;%202010%20(&#1075;&#1086;&#1088;&#1096;&#1077;&#1085;&#1080;&#1085;&#109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57;&#1074;&#1086;&#1076;%20&#1087;&#1086;%20&#1042;&#1044;%20201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0%20&#1075;&#1086;&#1076;%20&#1073;&#1072;&#1079;&#1072;%20&#1088;&#1072;&#1089;&#1096;&#1080;&#1092;&#1088;&#1086;&#1074;&#1086;&#1082;\&#1055;&#1088;&#1080;&#1083;&#1086;&#1078;&#1077;&#1085;&#1080;&#1077;%20&#1062;&#1054;%20&#1053;&#1086;&#1089;&#1077;&#1085;&#1082;&#1086;\&#1074;&#1086;&#1076;&#1072;%20&#1073;&#1072;&#1083;&#1072;&#1085;&#1089;%20&#1092;&#1072;&#1082;&#1090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T.Form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C4" t="str">
            <v>Общество с ограниченной ответственностью "Энергонефть Томск"</v>
          </cell>
        </row>
        <row r="5">
          <cell r="C5">
            <v>7022010799</v>
          </cell>
        </row>
        <row r="6">
          <cell r="C6">
            <v>702201001</v>
          </cell>
        </row>
        <row r="7">
          <cell r="C7" t="str">
            <v>636785, Томская область, г.Стрежевой, ул.Строителей 95.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</sheetNames>
    <sheetDataSet>
      <sheetData sheetId="0">
        <row r="57">
          <cell r="G57">
            <v>79.98035367916265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2"/>
      <sheetName val="03"/>
      <sheetName val="04"/>
      <sheetName val="01-05"/>
      <sheetName val="06"/>
      <sheetName val="07"/>
      <sheetName val="08"/>
      <sheetName val="09"/>
      <sheetName val="10"/>
      <sheetName val="11"/>
      <sheetName val="12"/>
      <sheetName val="форма № 2 за 6 мес"/>
      <sheetName val="форма № 2 за период"/>
      <sheetName val="ф.№ 2 в руб 2010г."/>
    </sheetNames>
    <sheetDataSet>
      <sheetData sheetId="0">
        <row r="8">
          <cell r="J8">
            <v>9858.548554237286</v>
          </cell>
          <cell r="K8">
            <v>1539.8410098305087</v>
          </cell>
          <cell r="L8">
            <v>51754.616180847464</v>
          </cell>
          <cell r="M8">
            <v>6988.058201525423</v>
          </cell>
        </row>
        <row r="11">
          <cell r="J11">
            <v>180.92978</v>
          </cell>
          <cell r="K11">
            <v>27.061619999999998</v>
          </cell>
          <cell r="L11">
            <v>1499.25373</v>
          </cell>
          <cell r="M11">
            <v>60.529979999999995</v>
          </cell>
        </row>
        <row r="21">
          <cell r="J21">
            <v>176.29036000000005</v>
          </cell>
          <cell r="K21">
            <v>79.93311000000001</v>
          </cell>
          <cell r="L21">
            <v>638.0685799999999</v>
          </cell>
          <cell r="M21">
            <v>92.15538000000001</v>
          </cell>
        </row>
        <row r="53">
          <cell r="J53">
            <v>2704.3598500000003</v>
          </cell>
          <cell r="K53">
            <v>11.137640000000001</v>
          </cell>
          <cell r="L53">
            <v>3238.10716</v>
          </cell>
          <cell r="M53">
            <v>12.324259999999999</v>
          </cell>
        </row>
        <row r="60">
          <cell r="J60">
            <v>0</v>
          </cell>
          <cell r="K60">
            <v>10179.2895</v>
          </cell>
          <cell r="L60">
            <v>0</v>
          </cell>
          <cell r="M60">
            <v>0</v>
          </cell>
        </row>
        <row r="62">
          <cell r="J62">
            <v>1.64548</v>
          </cell>
          <cell r="K62">
            <v>2.04044</v>
          </cell>
          <cell r="L62">
            <v>128.6447</v>
          </cell>
          <cell r="M62">
            <v>1.26888</v>
          </cell>
        </row>
        <row r="70">
          <cell r="J70">
            <v>2.5805800000000003</v>
          </cell>
          <cell r="K70">
            <v>0.84032</v>
          </cell>
          <cell r="L70">
            <v>12.517140000000001</v>
          </cell>
          <cell r="M70">
            <v>1.9018700000000002</v>
          </cell>
        </row>
        <row r="115">
          <cell r="J115">
            <v>21.538470000000004</v>
          </cell>
          <cell r="K115">
            <v>4.308530000000001</v>
          </cell>
          <cell r="L115">
            <v>851.8958100000001</v>
          </cell>
          <cell r="M115">
            <v>20.37979</v>
          </cell>
        </row>
        <row r="184">
          <cell r="J184">
            <v>315.56971</v>
          </cell>
          <cell r="K184">
            <v>114.94341000000001</v>
          </cell>
          <cell r="L184">
            <v>16432.733959999998</v>
          </cell>
          <cell r="M184">
            <v>59.79327</v>
          </cell>
        </row>
        <row r="203">
          <cell r="J203">
            <v>8890.33775</v>
          </cell>
          <cell r="K203">
            <v>4752.878580000002</v>
          </cell>
          <cell r="L203">
            <v>65390.004947948706</v>
          </cell>
          <cell r="M203">
            <v>9320.584879999999</v>
          </cell>
        </row>
        <row r="267">
          <cell r="J267">
            <v>746.688418481576</v>
          </cell>
          <cell r="K267">
            <v>-3319.630543217602</v>
          </cell>
          <cell r="L267">
            <v>-14313.227630713418</v>
          </cell>
          <cell r="M267">
            <v>-2535.358161080029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2010"/>
    </sheetNames>
    <sheetDataSet>
      <sheetData sheetId="0">
        <row r="17">
          <cell r="AE17">
            <v>991112</v>
          </cell>
        </row>
        <row r="28">
          <cell r="AE28">
            <v>1238011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81">
          <cell r="J81">
            <v>2599.96992</v>
          </cell>
          <cell r="K81">
            <v>1200.73445</v>
          </cell>
          <cell r="L81">
            <v>8505.17417</v>
          </cell>
          <cell r="M81">
            <v>-2E-05</v>
          </cell>
        </row>
        <row r="86">
          <cell r="J86">
            <v>199.50293999999997</v>
          </cell>
          <cell r="K86">
            <v>92.10364999999999</v>
          </cell>
          <cell r="L86">
            <v>643.77235</v>
          </cell>
          <cell r="M86">
            <v>-3.0000000000000004E-05</v>
          </cell>
        </row>
        <row r="87">
          <cell r="J87">
            <v>392.66534</v>
          </cell>
          <cell r="K87">
            <v>183.60398999999998</v>
          </cell>
          <cell r="L87">
            <v>1296.79343</v>
          </cell>
          <cell r="M87">
            <v>-2E-05</v>
          </cell>
        </row>
        <row r="102">
          <cell r="J102">
            <v>752.56121</v>
          </cell>
          <cell r="K102">
            <v>356.94128</v>
          </cell>
          <cell r="L102">
            <v>2425.3454300000003</v>
          </cell>
          <cell r="M102">
            <v>-0.00017</v>
          </cell>
        </row>
        <row r="461">
          <cell r="J461">
            <v>793.51435</v>
          </cell>
          <cell r="K461">
            <v>396.01417</v>
          </cell>
          <cell r="L461">
            <v>2824.75297</v>
          </cell>
          <cell r="M461">
            <v>649.8665900000001</v>
          </cell>
        </row>
        <row r="466">
          <cell r="J466">
            <v>53.36055</v>
          </cell>
          <cell r="K466">
            <v>27.0013</v>
          </cell>
          <cell r="L466">
            <v>193.37011</v>
          </cell>
          <cell r="M466">
            <v>42.01354</v>
          </cell>
        </row>
        <row r="467">
          <cell r="J467">
            <v>105.82786999999999</v>
          </cell>
          <cell r="K467">
            <v>54.61442000000001</v>
          </cell>
          <cell r="L467">
            <v>391.08713000000006</v>
          </cell>
          <cell r="M467">
            <v>83.07433</v>
          </cell>
        </row>
        <row r="482">
          <cell r="J482">
            <v>203.48790999999997</v>
          </cell>
          <cell r="K482">
            <v>103.06217000000001</v>
          </cell>
          <cell r="L482">
            <v>701.39335</v>
          </cell>
          <cell r="M482">
            <v>167.43125000000003</v>
          </cell>
        </row>
        <row r="651">
          <cell r="J651">
            <v>244.16875000000002</v>
          </cell>
          <cell r="K651">
            <v>38.650420000000004</v>
          </cell>
          <cell r="L651">
            <v>1286.46749</v>
          </cell>
          <cell r="M651">
            <v>166.43666000000002</v>
          </cell>
        </row>
        <row r="656">
          <cell r="J656">
            <v>19.479710000000004</v>
          </cell>
          <cell r="K656">
            <v>3.02078</v>
          </cell>
          <cell r="L656">
            <v>102.81217</v>
          </cell>
          <cell r="M656">
            <v>13.670279999999998</v>
          </cell>
        </row>
        <row r="657">
          <cell r="J657">
            <v>37.67884</v>
          </cell>
          <cell r="K657">
            <v>6.144550000000001</v>
          </cell>
          <cell r="L657">
            <v>197.85848</v>
          </cell>
          <cell r="M657">
            <v>25.630339999999997</v>
          </cell>
        </row>
        <row r="672">
          <cell r="J672">
            <v>49.32235</v>
          </cell>
          <cell r="K672">
            <v>7.27765</v>
          </cell>
          <cell r="L672">
            <v>260.44476000000003</v>
          </cell>
          <cell r="M672">
            <v>38.20854</v>
          </cell>
        </row>
        <row r="766">
          <cell r="J766">
            <v>594.3762099999999</v>
          </cell>
          <cell r="K766">
            <v>95.05091000000002</v>
          </cell>
          <cell r="L766">
            <v>3129.57712</v>
          </cell>
          <cell r="M766">
            <v>405.16388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 год"/>
      <sheetName val="декабрь"/>
      <sheetName val="ноя"/>
      <sheetName val="окт"/>
      <sheetName val="сент"/>
      <sheetName val="август"/>
      <sheetName val="июль"/>
      <sheetName val="июнь"/>
      <sheetName val="май"/>
      <sheetName val="апрель"/>
      <sheetName val="март "/>
      <sheetName val="февраль"/>
      <sheetName val="январь"/>
    </sheetNames>
    <sheetDataSet>
      <sheetData sheetId="0">
        <row r="16">
          <cell r="AB16">
            <v>678363.9</v>
          </cell>
        </row>
        <row r="17">
          <cell r="AB17">
            <v>1536</v>
          </cell>
        </row>
        <row r="18">
          <cell r="AB18">
            <v>22466.300000000003</v>
          </cell>
        </row>
        <row r="19">
          <cell r="AB19">
            <v>255.39999999999998</v>
          </cell>
        </row>
        <row r="467">
          <cell r="AB467">
            <v>52198</v>
          </cell>
        </row>
        <row r="468">
          <cell r="AB468">
            <v>479209.5</v>
          </cell>
        </row>
        <row r="469">
          <cell r="AB469">
            <v>13850.800000000001</v>
          </cell>
        </row>
        <row r="470">
          <cell r="AB470">
            <v>26542.6</v>
          </cell>
        </row>
        <row r="492">
          <cell r="AB492">
            <v>572700.8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7">
        <row r="2">
          <cell r="A2" t="str">
            <v>Инвестиционная программа на 2010 год не утверждалась.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8" t="s">
        <v>147</v>
      </c>
      <c r="C4" s="109"/>
    </row>
    <row r="5" spans="2:3" ht="27" customHeight="1">
      <c r="B5" s="81" t="s">
        <v>0</v>
      </c>
      <c r="C5" s="82" t="s">
        <v>148</v>
      </c>
    </row>
    <row r="6" spans="2:3" ht="30">
      <c r="B6" s="23" t="s">
        <v>4</v>
      </c>
      <c r="C6" s="82" t="s">
        <v>148</v>
      </c>
    </row>
    <row r="7" spans="2:3" ht="30">
      <c r="B7" s="23" t="s">
        <v>1</v>
      </c>
      <c r="C7" s="82" t="s">
        <v>148</v>
      </c>
    </row>
    <row r="8" spans="2:3" ht="48" customHeight="1">
      <c r="B8" s="23" t="s">
        <v>2</v>
      </c>
      <c r="C8" s="82" t="s">
        <v>149</v>
      </c>
    </row>
    <row r="9" spans="2:3" ht="42.75" customHeight="1">
      <c r="B9" s="23" t="s">
        <v>3</v>
      </c>
      <c r="C9" s="82" t="s">
        <v>149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6" sqref="D16:E1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2.28125" style="0" customWidth="1"/>
  </cols>
  <sheetData>
    <row r="1" spans="1:5" ht="47.25" customHeight="1" thickBot="1">
      <c r="A1" s="2"/>
      <c r="B1" s="134" t="s">
        <v>150</v>
      </c>
      <c r="C1" s="134"/>
      <c r="D1" s="134"/>
      <c r="E1" s="134"/>
    </row>
    <row r="2" spans="2:5" s="83" customFormat="1" ht="33.75" customHeight="1">
      <c r="B2" s="135" t="s">
        <v>38</v>
      </c>
      <c r="C2" s="136"/>
      <c r="D2" s="137" t="str">
        <f>'[1]Т1.1.'!C4</f>
        <v>Общество с ограниченной ответственностью "Энергонефть Томск"</v>
      </c>
      <c r="E2" s="138"/>
    </row>
    <row r="3" spans="2:5" ht="15">
      <c r="B3" s="113" t="s">
        <v>39</v>
      </c>
      <c r="C3" s="114"/>
      <c r="D3" s="118">
        <f>'[1]Т1.1.'!C5</f>
        <v>7022010799</v>
      </c>
      <c r="E3" s="121"/>
    </row>
    <row r="4" spans="2:5" ht="15">
      <c r="B4" s="113" t="s">
        <v>40</v>
      </c>
      <c r="C4" s="114"/>
      <c r="D4" s="118">
        <f>'[1]Т1.1.'!C6</f>
        <v>702201001</v>
      </c>
      <c r="E4" s="121"/>
    </row>
    <row r="5" spans="2:5" ht="15.75" thickBot="1">
      <c r="B5" s="113" t="s">
        <v>41</v>
      </c>
      <c r="C5" s="114"/>
      <c r="D5" s="118" t="str">
        <f>'[1]Т1.1.'!C7</f>
        <v>636785, Томская область, г.Стрежевой, ул.Строителей 95.</v>
      </c>
      <c r="E5" s="121"/>
    </row>
    <row r="6" spans="2:5" ht="45" customHeight="1" thickTop="1">
      <c r="B6" s="140" t="s">
        <v>42</v>
      </c>
      <c r="C6" s="141"/>
      <c r="D6" s="142" t="s">
        <v>171</v>
      </c>
      <c r="E6" s="143"/>
    </row>
    <row r="7" spans="2:5" ht="32.25" customHeight="1">
      <c r="B7" s="133" t="s">
        <v>5</v>
      </c>
      <c r="C7" s="117"/>
      <c r="D7" s="131" t="s">
        <v>169</v>
      </c>
      <c r="E7" s="132"/>
    </row>
    <row r="8" spans="2:5" ht="15">
      <c r="B8" s="113" t="s">
        <v>6</v>
      </c>
      <c r="C8" s="114"/>
      <c r="D8" s="118" t="s">
        <v>170</v>
      </c>
      <c r="E8" s="121"/>
    </row>
    <row r="9" spans="2:5" ht="15.75" thickBot="1">
      <c r="B9" s="124" t="s">
        <v>7</v>
      </c>
      <c r="C9" s="125"/>
      <c r="D9" s="118" t="s">
        <v>172</v>
      </c>
      <c r="E9" s="121"/>
    </row>
    <row r="10" spans="2:5" ht="34.5" customHeight="1" thickBot="1">
      <c r="B10" s="126" t="s">
        <v>0</v>
      </c>
      <c r="C10" s="126"/>
      <c r="D10" s="127" t="s">
        <v>173</v>
      </c>
      <c r="E10" s="128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29" t="s">
        <v>38</v>
      </c>
      <c r="C12" s="129"/>
      <c r="D12" s="130" t="str">
        <f>D2</f>
        <v>Общество с ограниченной ответственностью "Энергонефть Томск"</v>
      </c>
      <c r="E12" s="130"/>
    </row>
    <row r="13" spans="2:5" ht="15">
      <c r="B13" s="114" t="s">
        <v>39</v>
      </c>
      <c r="C13" s="114"/>
      <c r="D13" s="118">
        <f>D3</f>
        <v>7022010799</v>
      </c>
      <c r="E13" s="118"/>
    </row>
    <row r="14" spans="2:5" ht="15">
      <c r="B14" s="114" t="s">
        <v>40</v>
      </c>
      <c r="C14" s="114"/>
      <c r="D14" s="118">
        <f>D4</f>
        <v>702201001</v>
      </c>
      <c r="E14" s="118"/>
    </row>
    <row r="15" spans="2:5" ht="15.75" thickBot="1">
      <c r="B15" s="114" t="s">
        <v>41</v>
      </c>
      <c r="C15" s="114"/>
      <c r="D15" s="118" t="str">
        <f>D5</f>
        <v>636785, Томская область, г.Стрежевой, ул.Строителей 95.</v>
      </c>
      <c r="E15" s="118"/>
    </row>
    <row r="16" spans="2:5" ht="60.75" customHeight="1" thickTop="1">
      <c r="B16" s="122" t="s">
        <v>43</v>
      </c>
      <c r="C16" s="123"/>
      <c r="D16" s="115"/>
      <c r="E16" s="116"/>
    </row>
    <row r="17" spans="2:5" ht="32.25" customHeight="1">
      <c r="B17" s="117" t="s">
        <v>5</v>
      </c>
      <c r="C17" s="117"/>
      <c r="D17" s="118"/>
      <c r="E17" s="118"/>
    </row>
    <row r="18" spans="2:5" ht="15">
      <c r="B18" s="114" t="s">
        <v>6</v>
      </c>
      <c r="C18" s="114"/>
      <c r="D18" s="118"/>
      <c r="E18" s="118"/>
    </row>
    <row r="19" spans="2:5" ht="15.75" thickBot="1">
      <c r="B19" s="119" t="s">
        <v>7</v>
      </c>
      <c r="C19" s="119"/>
      <c r="D19" s="120"/>
      <c r="E19" s="120"/>
    </row>
    <row r="20" spans="2:5" ht="33.75" customHeight="1" thickBot="1" thickTop="1">
      <c r="B20" s="110" t="s">
        <v>8</v>
      </c>
      <c r="C20" s="110"/>
      <c r="D20" s="111" t="s">
        <v>161</v>
      </c>
      <c r="E20" s="112"/>
    </row>
    <row r="21" spans="2:5" ht="16.5" thickBot="1" thickTop="1">
      <c r="B21" s="20"/>
      <c r="C21" s="20"/>
      <c r="D21" s="20"/>
      <c r="E21" s="20"/>
    </row>
    <row r="22" spans="2:5" ht="15.75" thickTop="1">
      <c r="B22" s="129" t="s">
        <v>38</v>
      </c>
      <c r="C22" s="129"/>
      <c r="D22" s="130" t="str">
        <f>D12</f>
        <v>Общество с ограниченной ответственностью "Энергонефть Томск"</v>
      </c>
      <c r="E22" s="130"/>
    </row>
    <row r="23" spans="2:5" ht="15">
      <c r="B23" s="114" t="s">
        <v>39</v>
      </c>
      <c r="C23" s="114"/>
      <c r="D23" s="118">
        <f>D13</f>
        <v>7022010799</v>
      </c>
      <c r="E23" s="118"/>
    </row>
    <row r="24" spans="2:5" ht="15">
      <c r="B24" s="114" t="s">
        <v>40</v>
      </c>
      <c r="C24" s="114"/>
      <c r="D24" s="118">
        <f>D14</f>
        <v>702201001</v>
      </c>
      <c r="E24" s="118"/>
    </row>
    <row r="25" spans="2:5" ht="15.75" thickBot="1">
      <c r="B25" s="114" t="s">
        <v>41</v>
      </c>
      <c r="C25" s="114"/>
      <c r="D25" s="118" t="str">
        <f>D15</f>
        <v>636785, Томская область, г.Стрежевой, ул.Строителей 95.</v>
      </c>
      <c r="E25" s="118"/>
    </row>
    <row r="26" spans="2:5" ht="45.75" customHeight="1" thickTop="1">
      <c r="B26" s="141" t="s">
        <v>44</v>
      </c>
      <c r="C26" s="141"/>
      <c r="D26" s="130"/>
      <c r="E26" s="130"/>
    </row>
    <row r="27" spans="2:5" ht="31.5" customHeight="1">
      <c r="B27" s="117" t="s">
        <v>5</v>
      </c>
      <c r="C27" s="117"/>
      <c r="D27" s="118"/>
      <c r="E27" s="118"/>
    </row>
    <row r="28" spans="2:5" ht="15">
      <c r="B28" s="114" t="s">
        <v>6</v>
      </c>
      <c r="C28" s="114"/>
      <c r="D28" s="118"/>
      <c r="E28" s="118"/>
    </row>
    <row r="29" spans="2:5" ht="15.75" thickBot="1">
      <c r="B29" s="119" t="s">
        <v>7</v>
      </c>
      <c r="C29" s="119"/>
      <c r="D29" s="120"/>
      <c r="E29" s="120"/>
    </row>
    <row r="30" spans="2:5" ht="34.5" customHeight="1" thickBot="1" thickTop="1">
      <c r="B30" s="110" t="s">
        <v>45</v>
      </c>
      <c r="C30" s="110"/>
      <c r="D30" s="111" t="s">
        <v>161</v>
      </c>
      <c r="E30" s="112"/>
    </row>
    <row r="31" ht="15.75" thickTop="1"/>
    <row r="33" spans="2:5" ht="31.5" customHeight="1">
      <c r="B33" s="139" t="s">
        <v>93</v>
      </c>
      <c r="C33" s="139"/>
      <c r="D33" s="139"/>
      <c r="E33" s="139"/>
    </row>
    <row r="34" spans="2:5" ht="60" customHeight="1">
      <c r="B34" s="139" t="s">
        <v>151</v>
      </c>
      <c r="C34" s="139"/>
      <c r="D34" s="139"/>
      <c r="E34" s="139"/>
    </row>
  </sheetData>
  <sheetProtection/>
  <mergeCells count="57"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 horizontalCentered="1"/>
  <pageMargins left="0.55" right="0.26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24" activeCellId="1" sqref="B13 B24"/>
    </sheetView>
  </sheetViews>
  <sheetFormatPr defaultColWidth="9.140625" defaultRowHeight="15"/>
  <cols>
    <col min="1" max="1" width="51.57421875" style="2" customWidth="1"/>
    <col min="2" max="2" width="53.00390625" style="83" customWidth="1"/>
  </cols>
  <sheetData>
    <row r="2" spans="1:2" ht="40.5" customHeight="1">
      <c r="A2" s="134" t="s">
        <v>152</v>
      </c>
      <c r="B2" s="144"/>
    </row>
    <row r="3" spans="1:2" ht="15.75" thickBot="1">
      <c r="A3" s="72"/>
      <c r="B3" s="86"/>
    </row>
    <row r="4" spans="1:2" ht="30">
      <c r="A4" s="73" t="s">
        <v>38</v>
      </c>
      <c r="B4" s="85" t="str">
        <f>'ХВ1.1.'!D2</f>
        <v>Общество с ограниченной ответственностью "Энергонефть Томск"</v>
      </c>
    </row>
    <row r="5" spans="1:2" ht="15">
      <c r="A5" s="74" t="s">
        <v>39</v>
      </c>
      <c r="B5" s="87">
        <f>'ХВ1.1.'!D3</f>
        <v>7022010799</v>
      </c>
    </row>
    <row r="6" spans="1:2" ht="15">
      <c r="A6" s="74" t="s">
        <v>40</v>
      </c>
      <c r="B6" s="87">
        <f>'ХВ1.1.'!D4</f>
        <v>702201001</v>
      </c>
    </row>
    <row r="7" spans="1:2" ht="30.75" thickBot="1">
      <c r="A7" s="74" t="s">
        <v>41</v>
      </c>
      <c r="B7" s="87" t="str">
        <f>'ХВ1.1.'!D5</f>
        <v>636785, Томская область, г.Стрежевой, ул.Строителей 95.</v>
      </c>
    </row>
    <row r="8" spans="1:2" ht="60.75" thickTop="1">
      <c r="A8" s="75" t="s">
        <v>136</v>
      </c>
      <c r="B8" s="88"/>
    </row>
    <row r="9" spans="1:2" ht="30">
      <c r="A9" s="76" t="s">
        <v>5</v>
      </c>
      <c r="B9" s="89"/>
    </row>
    <row r="10" spans="1:2" ht="15">
      <c r="A10" s="77" t="s">
        <v>46</v>
      </c>
      <c r="B10" s="89"/>
    </row>
    <row r="11" spans="1:2" ht="15.75" thickBot="1">
      <c r="A11" s="78" t="s">
        <v>7</v>
      </c>
      <c r="B11" s="90"/>
    </row>
    <row r="12" spans="1:2" ht="16.5" thickBot="1" thickTop="1">
      <c r="A12" s="79" t="s">
        <v>9</v>
      </c>
      <c r="B12" s="91" t="s">
        <v>10</v>
      </c>
    </row>
    <row r="13" spans="1:2" ht="46.5" thickBot="1" thickTop="1">
      <c r="A13" s="80" t="s">
        <v>11</v>
      </c>
      <c r="B13" s="92" t="s">
        <v>162</v>
      </c>
    </row>
    <row r="14" spans="1:2" ht="15.75" thickBot="1">
      <c r="A14" s="20"/>
      <c r="B14" s="86"/>
    </row>
    <row r="15" spans="1:2" ht="30">
      <c r="A15" s="73" t="s">
        <v>38</v>
      </c>
      <c r="B15" s="84" t="s">
        <v>163</v>
      </c>
    </row>
    <row r="16" spans="1:2" ht="15">
      <c r="A16" s="74" t="s">
        <v>39</v>
      </c>
      <c r="B16" s="89">
        <v>7022010799</v>
      </c>
    </row>
    <row r="17" spans="1:2" ht="15">
      <c r="A17" s="74" t="s">
        <v>40</v>
      </c>
      <c r="B17" s="89">
        <v>702201001</v>
      </c>
    </row>
    <row r="18" spans="1:2" ht="30.75" thickBot="1">
      <c r="A18" s="74" t="s">
        <v>41</v>
      </c>
      <c r="B18" s="89" t="s">
        <v>164</v>
      </c>
    </row>
    <row r="19" spans="1:2" ht="45.75" thickTop="1">
      <c r="A19" s="75" t="s">
        <v>47</v>
      </c>
      <c r="B19" s="88"/>
    </row>
    <row r="20" spans="1:2" ht="30">
      <c r="A20" s="76" t="s">
        <v>5</v>
      </c>
      <c r="B20" s="89"/>
    </row>
    <row r="21" spans="1:2" ht="15">
      <c r="A21" s="77" t="s">
        <v>46</v>
      </c>
      <c r="B21" s="89"/>
    </row>
    <row r="22" spans="1:2" ht="15.75" thickBot="1">
      <c r="A22" s="78" t="s">
        <v>7</v>
      </c>
      <c r="B22" s="90"/>
    </row>
    <row r="23" spans="1:2" ht="16.5" thickBot="1" thickTop="1">
      <c r="A23" s="79" t="s">
        <v>9</v>
      </c>
      <c r="B23" s="91" t="s">
        <v>10</v>
      </c>
    </row>
    <row r="24" spans="1:2" ht="31.5" thickBot="1" thickTop="1">
      <c r="A24" s="80" t="s">
        <v>12</v>
      </c>
      <c r="B24" s="92" t="s">
        <v>162</v>
      </c>
    </row>
    <row r="25" ht="15">
      <c r="A25"/>
    </row>
    <row r="26" spans="1:4" ht="48.75" customHeight="1">
      <c r="A26" s="139" t="s">
        <v>93</v>
      </c>
      <c r="B26" s="139"/>
      <c r="C26" s="7"/>
      <c r="D26" s="7"/>
    </row>
    <row r="27" spans="1:4" ht="62.25" customHeight="1">
      <c r="A27" s="139" t="s">
        <v>153</v>
      </c>
      <c r="B27" s="139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1"/>
  <sheetViews>
    <sheetView zoomScalePageLayoutView="0" workbookViewId="0" topLeftCell="A1">
      <selection activeCell="A47" sqref="A47:B47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12.8515625" style="0" customWidth="1"/>
    <col min="4" max="4" width="12.140625" style="0" bestFit="1" customWidth="1"/>
  </cols>
  <sheetData>
    <row r="1" spans="1:2" ht="43.5" customHeight="1">
      <c r="A1" s="134" t="s">
        <v>154</v>
      </c>
      <c r="B1" s="145"/>
    </row>
    <row r="2" spans="1:2" ht="30">
      <c r="A2" s="3" t="s">
        <v>38</v>
      </c>
      <c r="B2" s="93" t="s">
        <v>163</v>
      </c>
    </row>
    <row r="3" spans="1:2" ht="15">
      <c r="A3" s="3" t="s">
        <v>39</v>
      </c>
      <c r="B3" s="93">
        <v>7022010799</v>
      </c>
    </row>
    <row r="4" spans="1:2" ht="15">
      <c r="A4" s="3" t="s">
        <v>40</v>
      </c>
      <c r="B4" s="93">
        <v>702201001</v>
      </c>
    </row>
    <row r="5" spans="1:2" ht="30">
      <c r="A5" s="3" t="s">
        <v>41</v>
      </c>
      <c r="B5" s="93" t="s">
        <v>164</v>
      </c>
    </row>
    <row r="6" spans="1:2" ht="15">
      <c r="A6" s="3" t="s">
        <v>48</v>
      </c>
      <c r="B6" s="93" t="s">
        <v>168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94</v>
      </c>
      <c r="B9" s="104" t="s">
        <v>167</v>
      </c>
    </row>
    <row r="10" spans="1:2" ht="21" customHeight="1" thickBot="1" thickTop="1">
      <c r="A10" s="4" t="s">
        <v>95</v>
      </c>
      <c r="B10" s="94">
        <f>SUM('[3]СВОД'!$J$8:$M$8)</f>
        <v>70141.06394644068</v>
      </c>
    </row>
    <row r="11" spans="1:4" ht="30.75" thickTop="1">
      <c r="A11" s="8" t="s">
        <v>96</v>
      </c>
      <c r="B11" s="95">
        <f>SUM('[3]СВОД'!$J$203:$M$203)</f>
        <v>88353.8061579487</v>
      </c>
      <c r="C11" s="105"/>
      <c r="D11" s="105"/>
    </row>
    <row r="12" spans="1:2" ht="48.75" customHeight="1">
      <c r="A12" s="9" t="s">
        <v>49</v>
      </c>
      <c r="B12" s="96">
        <f>SUM('[3]СВОД'!$J$60:$M$60)</f>
        <v>10179.2895</v>
      </c>
    </row>
    <row r="13" spans="1:2" ht="60">
      <c r="A13" s="9" t="s">
        <v>50</v>
      </c>
      <c r="B13" s="96">
        <f>SUM('[3]СВОД'!$J$53:$M$53)</f>
        <v>5965.9289100000005</v>
      </c>
    </row>
    <row r="14" spans="1:2" ht="15">
      <c r="A14" s="10" t="s">
        <v>51</v>
      </c>
      <c r="B14" s="96">
        <f>B13/B15</f>
        <v>2.676356984338684</v>
      </c>
    </row>
    <row r="15" spans="1:2" ht="15">
      <c r="A15" s="10" t="s">
        <v>166</v>
      </c>
      <c r="B15" s="96">
        <f>SUM('[4]Факт2010'!$AE$28,'[4]Факт2010'!$AE$17)/1000</f>
        <v>2229.123</v>
      </c>
    </row>
    <row r="16" spans="1:2" ht="30">
      <c r="A16" s="9" t="s">
        <v>165</v>
      </c>
      <c r="B16" s="96">
        <f>SUM('[3]СВОД'!$J$11:$M$11,'[3]СВОД'!$J$21:$M$21)</f>
        <v>2754.2225399999998</v>
      </c>
    </row>
    <row r="17" spans="1:2" ht="45">
      <c r="A17" s="9" t="s">
        <v>52</v>
      </c>
      <c r="B17" s="96">
        <f>SUM('[5]СВОД'!$J$81:$M$81,'[5]СВОД'!$J$86:$M$87,'[5]СВОД'!$J$102:$M$102)</f>
        <v>18649.16792</v>
      </c>
    </row>
    <row r="18" spans="1:2" ht="60">
      <c r="A18" s="9" t="s">
        <v>53</v>
      </c>
      <c r="B18" s="96">
        <f>SUM('[3]СВОД'!$J$184:$M$184)</f>
        <v>16923.040349999996</v>
      </c>
    </row>
    <row r="19" spans="1:2" ht="30">
      <c r="A19" s="9" t="s">
        <v>54</v>
      </c>
      <c r="B19" s="96">
        <f>SUM('[3]СВОД'!$J$203:$M$203)-(B12+B13+B16+B17+B18+B21+B23)</f>
        <v>28608.4268079487</v>
      </c>
    </row>
    <row r="20" spans="1:2" ht="30">
      <c r="A20" s="16" t="s">
        <v>55</v>
      </c>
      <c r="B20" s="96">
        <f>SUM('[5]СВОД'!$J$461:$M$461,'[5]СВОД'!$J$466:$M$467,'[5]СВОД'!$J$482:$M$482)</f>
        <v>6789.872010000001</v>
      </c>
    </row>
    <row r="21" spans="1:2" ht="30">
      <c r="A21" s="9" t="s">
        <v>56</v>
      </c>
      <c r="B21" s="96">
        <f>SUM('[5]СВОД'!$J$766:$M$766)</f>
        <v>4224.168119999999</v>
      </c>
    </row>
    <row r="22" spans="1:2" ht="30">
      <c r="A22" s="16" t="s">
        <v>57</v>
      </c>
      <c r="B22" s="96">
        <f>SUM('[5]СВОД'!$J$651:$M$651,'[5]СВОД'!$J$656:$M$657,'[5]СВОД'!$J$672:$M$672)</f>
        <v>2497.2717700000003</v>
      </c>
    </row>
    <row r="23" spans="1:2" ht="33" customHeight="1">
      <c r="A23" s="9" t="s">
        <v>58</v>
      </c>
      <c r="B23" s="96">
        <f>SUM('[3]СВОД'!$J$115:$M$115,'[3]СВОД'!$J$62:$M$62,'[3]СВОД'!$J$70:$M$70)</f>
        <v>1049.56201</v>
      </c>
    </row>
    <row r="24" spans="1:2" ht="63" customHeight="1" thickBot="1">
      <c r="A24" s="11" t="s">
        <v>120</v>
      </c>
      <c r="B24" s="97"/>
    </row>
    <row r="25" spans="1:2" ht="31.5" thickBot="1" thickTop="1">
      <c r="A25" s="4" t="s">
        <v>97</v>
      </c>
      <c r="B25" s="98">
        <f>B10-B11</f>
        <v>-18212.74221150801</v>
      </c>
    </row>
    <row r="26" spans="1:2" ht="31.5" thickBot="1" thickTop="1">
      <c r="A26" s="12" t="s">
        <v>98</v>
      </c>
      <c r="B26" s="98">
        <f>SUM('[3]СВОД'!$J$267:$M$267)</f>
        <v>-19421.527916529474</v>
      </c>
    </row>
    <row r="27" spans="1:2" ht="91.5" thickBot="1" thickTop="1">
      <c r="A27" s="13" t="s">
        <v>36</v>
      </c>
      <c r="B27" s="97"/>
    </row>
    <row r="28" spans="1:2" ht="30.75" thickTop="1">
      <c r="A28" s="12" t="s">
        <v>99</v>
      </c>
      <c r="B28" s="95"/>
    </row>
    <row r="29" spans="1:2" ht="30.75" thickBot="1">
      <c r="A29" s="14" t="s">
        <v>14</v>
      </c>
      <c r="B29" s="97"/>
    </row>
    <row r="30" spans="1:2" ht="46.5" thickBot="1" thickTop="1">
      <c r="A30" s="4" t="s">
        <v>122</v>
      </c>
      <c r="B30" s="94"/>
    </row>
    <row r="31" spans="1:2" ht="16.5" thickBot="1" thickTop="1">
      <c r="A31" s="4" t="s">
        <v>100</v>
      </c>
      <c r="B31" s="99">
        <f>('[6]2010 год'!$AB$16+'[6]2010 год'!$AB$17+'[6]2010 год'!$AB$18)/1000</f>
        <v>702.3662</v>
      </c>
    </row>
    <row r="32" spans="1:2" ht="16.5" thickBot="1" thickTop="1">
      <c r="A32" s="4" t="s">
        <v>101</v>
      </c>
      <c r="B32" s="99">
        <f>'[6]2010 год'!$AB$19/1000</f>
        <v>0.25539999999999996</v>
      </c>
    </row>
    <row r="33" spans="1:2" ht="31.5" thickBot="1" thickTop="1">
      <c r="A33" s="4" t="s">
        <v>102</v>
      </c>
      <c r="B33" s="100">
        <f>SUM('[6]2010 год'!$AB$492/1000)</f>
        <v>572.7008000000001</v>
      </c>
    </row>
    <row r="34" spans="1:2" ht="19.5" customHeight="1" thickTop="1">
      <c r="A34" s="12" t="s">
        <v>103</v>
      </c>
      <c r="B34" s="101">
        <f>SUM('[6]2010 год'!$AB$467:$AB$470)/1000</f>
        <v>571.8009000000001</v>
      </c>
    </row>
    <row r="35" spans="1:2" ht="15">
      <c r="A35" s="15" t="s">
        <v>15</v>
      </c>
      <c r="B35" s="102">
        <v>171.54027000000002</v>
      </c>
    </row>
    <row r="36" spans="1:2" ht="30.75" thickBot="1">
      <c r="A36" s="13" t="s">
        <v>16</v>
      </c>
      <c r="B36" s="103">
        <f>B34-B35</f>
        <v>400.26063000000005</v>
      </c>
    </row>
    <row r="37" spans="1:2" ht="16.5" thickBot="1" thickTop="1">
      <c r="A37" s="4" t="s">
        <v>104</v>
      </c>
      <c r="B37" s="107"/>
    </row>
    <row r="38" spans="1:2" ht="31.5" thickBot="1" thickTop="1">
      <c r="A38" s="4" t="s">
        <v>105</v>
      </c>
      <c r="B38" s="106">
        <v>69.9164</v>
      </c>
    </row>
    <row r="39" spans="1:2" ht="16.5" thickBot="1" thickTop="1">
      <c r="A39" s="4" t="s">
        <v>106</v>
      </c>
      <c r="B39" s="106">
        <v>49</v>
      </c>
    </row>
    <row r="40" spans="1:2" ht="31.5" thickBot="1" thickTop="1">
      <c r="A40" s="4" t="s">
        <v>107</v>
      </c>
      <c r="B40" s="94"/>
    </row>
    <row r="41" spans="1:2" ht="31.5" thickBot="1" thickTop="1">
      <c r="A41" s="4" t="s">
        <v>108</v>
      </c>
      <c r="B41" s="94">
        <f>'[2]Вода'!$G$57</f>
        <v>79.98035367916265</v>
      </c>
    </row>
    <row r="42" spans="1:2" ht="31.5" thickBot="1" thickTop="1">
      <c r="A42" s="4" t="s">
        <v>109</v>
      </c>
      <c r="B42" s="94">
        <f>B15/B31</f>
        <v>3.1737333032255823</v>
      </c>
    </row>
    <row r="43" spans="1:2" ht="31.5" thickBot="1" thickTop="1">
      <c r="A43" s="4" t="s">
        <v>110</v>
      </c>
      <c r="B43" s="106">
        <v>18</v>
      </c>
    </row>
    <row r="44" spans="1:2" ht="46.5" thickBot="1" thickTop="1">
      <c r="A44" s="4" t="s">
        <v>111</v>
      </c>
      <c r="B44" s="106">
        <v>86</v>
      </c>
    </row>
    <row r="45" ht="15.75" thickTop="1"/>
    <row r="46" spans="1:2" ht="51" customHeight="1">
      <c r="A46" s="146" t="s">
        <v>117</v>
      </c>
      <c r="B46" s="146"/>
    </row>
    <row r="47" spans="1:3" ht="46.5" customHeight="1">
      <c r="A47" s="146" t="s">
        <v>119</v>
      </c>
      <c r="B47" s="146"/>
      <c r="C47" t="s">
        <v>118</v>
      </c>
    </row>
    <row r="48" spans="1:2" ht="123" customHeight="1">
      <c r="A48" s="146" t="s">
        <v>121</v>
      </c>
      <c r="B48" s="146"/>
    </row>
    <row r="49" spans="1:2" ht="36" customHeight="1">
      <c r="A49" s="146" t="s">
        <v>123</v>
      </c>
      <c r="B49" s="146"/>
    </row>
    <row r="51" spans="1:2" ht="49.5" customHeight="1">
      <c r="A51" s="146"/>
      <c r="B51" s="146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7" t="s">
        <v>124</v>
      </c>
      <c r="B1" s="148"/>
    </row>
    <row r="2" spans="1:2" ht="56.25" customHeight="1">
      <c r="A2" s="148"/>
      <c r="B2" s="148"/>
    </row>
    <row r="3" spans="1:2" ht="15">
      <c r="A3" s="17" t="s">
        <v>38</v>
      </c>
      <c r="B3" s="18" t="str">
        <f>'ХВ1.1.'!D12</f>
        <v>Общество с ограниченной ответственностью "Энергонефть Томск"</v>
      </c>
    </row>
    <row r="4" spans="1:2" ht="15">
      <c r="A4" s="17" t="s">
        <v>39</v>
      </c>
      <c r="B4" s="18">
        <f>'ХВ1.1.'!D13</f>
        <v>7022010799</v>
      </c>
    </row>
    <row r="5" spans="1:2" ht="15">
      <c r="A5" s="17" t="s">
        <v>40</v>
      </c>
      <c r="B5" s="18">
        <f>'ХВ1.1.'!D14</f>
        <v>702201001</v>
      </c>
    </row>
    <row r="6" spans="1:2" ht="15">
      <c r="A6" s="17" t="s">
        <v>41</v>
      </c>
      <c r="B6" s="18" t="str">
        <f>'ХВ1.1.'!D15</f>
        <v>636785, Томская область, г.Стрежевой, ул.Строителей 95.</v>
      </c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18"/>
    </row>
    <row r="10" spans="1:2" ht="30">
      <c r="A10" s="23" t="s">
        <v>19</v>
      </c>
      <c r="B10" s="18"/>
    </row>
    <row r="11" spans="1:2" ht="30">
      <c r="A11" s="23" t="s">
        <v>20</v>
      </c>
      <c r="B11" s="18"/>
    </row>
    <row r="12" spans="1:2" ht="30">
      <c r="A12" s="23" t="s">
        <v>28</v>
      </c>
      <c r="B12" s="18"/>
    </row>
    <row r="13" spans="1:2" ht="15">
      <c r="A13" s="24" t="s">
        <v>21</v>
      </c>
      <c r="B13" s="18"/>
    </row>
    <row r="14" spans="1:2" ht="15">
      <c r="A14" s="24" t="s">
        <v>22</v>
      </c>
      <c r="B14" s="18"/>
    </row>
    <row r="15" spans="1:2" ht="15">
      <c r="A15" s="24" t="s">
        <v>23</v>
      </c>
      <c r="B15" s="18"/>
    </row>
    <row r="16" spans="1:2" ht="15">
      <c r="A16" s="25" t="s">
        <v>24</v>
      </c>
      <c r="B16" s="18"/>
    </row>
    <row r="17" spans="1:2" ht="15">
      <c r="A17" s="26" t="s">
        <v>25</v>
      </c>
      <c r="B17" s="18"/>
    </row>
    <row r="18" spans="1:2" ht="15">
      <c r="A18" s="27" t="s">
        <v>26</v>
      </c>
      <c r="B18" s="18"/>
    </row>
    <row r="19" spans="1:2" ht="15">
      <c r="A19" s="27" t="s">
        <v>27</v>
      </c>
      <c r="B19" s="18"/>
    </row>
    <row r="20" spans="1:2" ht="60">
      <c r="A20" s="28" t="s">
        <v>29</v>
      </c>
      <c r="B20" s="18"/>
    </row>
    <row r="21" spans="1:2" ht="15">
      <c r="A21" s="24" t="s">
        <v>21</v>
      </c>
      <c r="B21" s="18"/>
    </row>
    <row r="22" spans="1:2" ht="15">
      <c r="A22" s="24" t="s">
        <v>22</v>
      </c>
      <c r="B22" s="18"/>
    </row>
    <row r="23" spans="1:2" ht="15">
      <c r="A23" s="24" t="s">
        <v>24</v>
      </c>
      <c r="B23" s="18"/>
    </row>
    <row r="24" spans="1:2" ht="15">
      <c r="A24" s="24" t="s">
        <v>25</v>
      </c>
      <c r="B24" s="18"/>
    </row>
    <row r="25" spans="1:2" ht="15">
      <c r="A25" s="27" t="s">
        <v>26</v>
      </c>
      <c r="B25" s="18"/>
    </row>
    <row r="26" spans="1:2" ht="15">
      <c r="A26" s="27" t="s">
        <v>27</v>
      </c>
      <c r="B26" s="18"/>
    </row>
    <row r="27" spans="1:2" ht="15">
      <c r="A27" s="19"/>
      <c r="B27" s="20"/>
    </row>
    <row r="28" spans="1:2" ht="45" customHeight="1">
      <c r="A28" s="149" t="s">
        <v>125</v>
      </c>
      <c r="B28" s="149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B4" sqref="B4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>
      <c r="A1" t="str">
        <f>'[7]Т4 '!$A$2</f>
        <v>Инвестиционная программа на 2010 год не утверждалась.</v>
      </c>
    </row>
    <row r="2" spans="1:12" ht="15">
      <c r="A2" s="170" t="s">
        <v>38</v>
      </c>
      <c r="B2" s="172" t="str">
        <f>'ХВ1.2.'!B4</f>
        <v>Общество с ограниченной ответственностью "Энергонефть Томск"</v>
      </c>
      <c r="C2" s="173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71"/>
      <c r="B3" s="174"/>
      <c r="C3" s="175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76">
        <f>ХВ2!B3</f>
        <v>7022010799</v>
      </c>
      <c r="C4" s="176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76">
        <f>ХВ2!B4</f>
        <v>702201001</v>
      </c>
      <c r="C5" s="176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76" t="str">
        <f>ХВ2!B5</f>
        <v>636785, Томская область, г.Стрежевой, ул.Строителей 95.</v>
      </c>
      <c r="C6" s="176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77" t="s">
        <v>158</v>
      </c>
      <c r="B8" s="178"/>
      <c r="C8" s="178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112</v>
      </c>
      <c r="B9" s="159"/>
      <c r="C9" s="163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113</v>
      </c>
      <c r="B10" s="159"/>
      <c r="C10" s="163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114</v>
      </c>
      <c r="B11" s="159"/>
      <c r="C11" s="163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4" t="s">
        <v>115</v>
      </c>
      <c r="B13" s="164"/>
      <c r="C13" s="164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128</v>
      </c>
      <c r="B15" s="33" t="s">
        <v>64</v>
      </c>
      <c r="C15" s="33" t="s">
        <v>65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66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67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68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69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5" t="s">
        <v>155</v>
      </c>
      <c r="B20" s="165"/>
      <c r="C20" s="165"/>
      <c r="D20" s="165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6" t="s">
        <v>156</v>
      </c>
      <c r="B21" s="167" t="s">
        <v>137</v>
      </c>
      <c r="C21" s="167" t="s">
        <v>92</v>
      </c>
      <c r="D21" s="162" t="s">
        <v>141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6"/>
      <c r="B22" s="168"/>
      <c r="C22" s="168"/>
      <c r="D22" s="169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60" t="s">
        <v>157</v>
      </c>
      <c r="B23" s="161"/>
      <c r="C23" s="161"/>
      <c r="D23" s="162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145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82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83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84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88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85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86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87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89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144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90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91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138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139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142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140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143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146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52" t="s">
        <v>116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54" t="s">
        <v>70</v>
      </c>
      <c r="N43" s="154"/>
    </row>
    <row r="44" spans="1:14" ht="15">
      <c r="A44" s="155" t="s">
        <v>71</v>
      </c>
      <c r="B44" s="158" t="s">
        <v>72</v>
      </c>
      <c r="C44" s="118" t="s">
        <v>73</v>
      </c>
      <c r="D44" s="118"/>
      <c r="E44" s="118"/>
      <c r="F44" s="118"/>
      <c r="G44" s="118"/>
      <c r="H44" s="118"/>
      <c r="I44" s="118"/>
      <c r="J44" s="118"/>
      <c r="K44" s="118"/>
      <c r="L44" s="159"/>
      <c r="M44" s="158" t="s">
        <v>65</v>
      </c>
      <c r="N44" s="158"/>
    </row>
    <row r="45" spans="1:14" ht="15">
      <c r="A45" s="156"/>
      <c r="B45" s="158"/>
      <c r="C45" s="118" t="s">
        <v>74</v>
      </c>
      <c r="D45" s="118"/>
      <c r="E45" s="118"/>
      <c r="F45" s="118"/>
      <c r="G45" s="118"/>
      <c r="H45" s="118" t="s">
        <v>75</v>
      </c>
      <c r="I45" s="118"/>
      <c r="J45" s="118"/>
      <c r="K45" s="118"/>
      <c r="L45" s="159"/>
      <c r="M45" s="158"/>
      <c r="N45" s="158"/>
    </row>
    <row r="46" spans="1:14" ht="15.75" thickBot="1">
      <c r="A46" s="157"/>
      <c r="B46" s="155"/>
      <c r="C46" s="63" t="s">
        <v>76</v>
      </c>
      <c r="D46" s="63" t="s">
        <v>77</v>
      </c>
      <c r="E46" s="63" t="s">
        <v>78</v>
      </c>
      <c r="F46" s="63" t="s">
        <v>79</v>
      </c>
      <c r="G46" s="63" t="s">
        <v>80</v>
      </c>
      <c r="H46" s="63" t="s">
        <v>76</v>
      </c>
      <c r="I46" s="63" t="s">
        <v>77</v>
      </c>
      <c r="J46" s="63" t="s">
        <v>78</v>
      </c>
      <c r="K46" s="63" t="s">
        <v>79</v>
      </c>
      <c r="L46" s="64" t="s">
        <v>80</v>
      </c>
      <c r="M46" s="158"/>
      <c r="N46" s="158"/>
    </row>
    <row r="47" spans="1:14" ht="15">
      <c r="A47" s="65" t="s">
        <v>76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18"/>
      <c r="N47" s="118"/>
    </row>
    <row r="48" spans="1:14" ht="15">
      <c r="A48" s="18" t="s">
        <v>67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18"/>
      <c r="N48" s="118"/>
    </row>
    <row r="49" spans="1:14" ht="15">
      <c r="A49" s="18" t="s">
        <v>81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8"/>
      <c r="N49" s="118"/>
    </row>
    <row r="50" spans="1:14" ht="15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8"/>
      <c r="N50" s="118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49" t="s">
        <v>126</v>
      </c>
      <c r="B54" s="149"/>
      <c r="C54" s="149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49" t="s">
        <v>119</v>
      </c>
      <c r="B55" s="149"/>
      <c r="C55" s="149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50" t="s">
        <v>127</v>
      </c>
      <c r="B56" s="150"/>
      <c r="C56" s="150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51" t="s">
        <v>160</v>
      </c>
      <c r="B57" s="151"/>
      <c r="C57" s="151"/>
      <c r="D57" s="151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C45:G45"/>
    <mergeCell ref="H45:L45"/>
    <mergeCell ref="M47:N47"/>
    <mergeCell ref="A54:C54"/>
    <mergeCell ref="A55:C55"/>
    <mergeCell ref="M44:N46"/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4" sqref="C4:C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7" t="s">
        <v>129</v>
      </c>
      <c r="C2" s="148"/>
    </row>
    <row r="3" spans="2:3" ht="63" customHeight="1">
      <c r="B3" s="148"/>
      <c r="C3" s="148"/>
    </row>
    <row r="4" spans="2:3" ht="15">
      <c r="B4" s="17" t="s">
        <v>38</v>
      </c>
      <c r="C4" s="18" t="str">
        <f>'ХВ1.2.'!B15</f>
        <v>Общество с ограниченной ответственностью "Энергонефть Томск"</v>
      </c>
    </row>
    <row r="5" spans="2:3" ht="15">
      <c r="B5" s="17" t="s">
        <v>39</v>
      </c>
      <c r="C5" s="18">
        <f>'ХВ1.2.'!B16</f>
        <v>7022010799</v>
      </c>
    </row>
    <row r="6" spans="2:3" ht="15">
      <c r="B6" s="17" t="s">
        <v>40</v>
      </c>
      <c r="C6" s="18">
        <f>'ХВ1.2.'!B17</f>
        <v>702201001</v>
      </c>
    </row>
    <row r="7" spans="2:3" ht="15">
      <c r="B7" s="17" t="s">
        <v>41</v>
      </c>
      <c r="C7" s="18" t="str">
        <f>'ХВ1.2.'!B18</f>
        <v>636785, Томская область, г.Стрежевой, ул.Строителей 95.</v>
      </c>
    </row>
    <row r="8" spans="2:3" ht="15">
      <c r="B8" s="19"/>
      <c r="C8" s="20"/>
    </row>
    <row r="9" spans="2:3" ht="15">
      <c r="B9" s="19"/>
      <c r="C9" s="20"/>
    </row>
    <row r="10" spans="2:3" ht="15">
      <c r="B10" s="21" t="s">
        <v>17</v>
      </c>
      <c r="C10" s="22" t="s">
        <v>10</v>
      </c>
    </row>
    <row r="11" spans="2:3" ht="45">
      <c r="B11" s="23" t="s">
        <v>30</v>
      </c>
      <c r="C11" s="18"/>
    </row>
    <row r="12" spans="2:3" ht="45">
      <c r="B12" s="23" t="s">
        <v>31</v>
      </c>
      <c r="C12" s="18"/>
    </row>
    <row r="13" spans="2:3" ht="60">
      <c r="B13" s="23" t="s">
        <v>37</v>
      </c>
      <c r="C13" s="18"/>
    </row>
    <row r="14" spans="2:3" ht="51.75" customHeight="1">
      <c r="B14" s="23" t="s">
        <v>131</v>
      </c>
      <c r="C14" s="18"/>
    </row>
    <row r="15" spans="2:3" ht="15">
      <c r="B15" s="19"/>
      <c r="C15" s="20"/>
    </row>
    <row r="16" spans="2:3" ht="15">
      <c r="B16" s="19"/>
      <c r="C16" s="20"/>
    </row>
    <row r="17" spans="2:3" ht="15">
      <c r="B17" s="179" t="s">
        <v>130</v>
      </c>
      <c r="C17" s="179"/>
    </row>
    <row r="18" spans="2:3" ht="50.25" customHeight="1">
      <c r="B18" s="179" t="s">
        <v>132</v>
      </c>
      <c r="C18" s="17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0"/>
      <c r="C1" s="180"/>
      <c r="D1" s="180"/>
      <c r="E1" s="180"/>
    </row>
    <row r="2" spans="1:10" ht="15">
      <c r="A2" s="17" t="s">
        <v>38</v>
      </c>
      <c r="B2" s="209" t="str">
        <f>ХВ5!C4</f>
        <v>Общество с ограниченной ответственностью "Энергонефть Томск"</v>
      </c>
      <c r="C2" s="210"/>
      <c r="D2" s="210"/>
      <c r="E2" s="211"/>
      <c r="F2" s="20"/>
      <c r="G2" s="69"/>
      <c r="H2" s="181"/>
      <c r="I2" s="181"/>
      <c r="J2" s="20"/>
    </row>
    <row r="3" spans="1:10" ht="15">
      <c r="A3" s="17" t="s">
        <v>39</v>
      </c>
      <c r="B3" s="209">
        <f>ХВ5!C5</f>
        <v>7022010799</v>
      </c>
      <c r="C3" s="210"/>
      <c r="D3" s="210"/>
      <c r="E3" s="211"/>
      <c r="F3" s="20"/>
      <c r="G3" s="20"/>
      <c r="H3" s="20"/>
      <c r="I3" s="20"/>
      <c r="J3" s="20"/>
    </row>
    <row r="4" spans="1:10" ht="15">
      <c r="A4" s="17" t="s">
        <v>40</v>
      </c>
      <c r="B4" s="209">
        <f>ХВ5!C6</f>
        <v>702201001</v>
      </c>
      <c r="C4" s="210"/>
      <c r="D4" s="210"/>
      <c r="E4" s="211"/>
      <c r="F4" s="20"/>
      <c r="G4" s="20"/>
      <c r="H4" s="20"/>
      <c r="I4" s="20"/>
      <c r="J4" s="20"/>
    </row>
    <row r="5" spans="1:10" ht="15">
      <c r="A5" s="17" t="s">
        <v>41</v>
      </c>
      <c r="B5" s="209" t="str">
        <f>ХВ5!C7</f>
        <v>636785, Томская область, г.Стрежевой, ул.Строителей 95.</v>
      </c>
      <c r="C5" s="210"/>
      <c r="D5" s="210"/>
      <c r="E5" s="211"/>
      <c r="F5" s="20"/>
      <c r="G5" s="20"/>
      <c r="H5" s="20"/>
      <c r="I5" s="20"/>
      <c r="J5" s="20"/>
    </row>
    <row r="6" spans="1:10" ht="15">
      <c r="A6" s="17" t="s">
        <v>59</v>
      </c>
      <c r="B6" s="118">
        <v>2010</v>
      </c>
      <c r="C6" s="118"/>
      <c r="D6" s="118"/>
      <c r="E6" s="118"/>
      <c r="F6" s="20"/>
      <c r="G6" s="20"/>
      <c r="H6" s="20"/>
      <c r="I6" s="20"/>
      <c r="J6" s="20"/>
    </row>
    <row r="7" spans="1:10" ht="60.75" customHeight="1">
      <c r="A7" s="182" t="s">
        <v>133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3"/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0" ht="15">
      <c r="A11" s="186"/>
      <c r="B11" s="181"/>
      <c r="C11" s="181"/>
      <c r="D11" s="181"/>
      <c r="E11" s="181"/>
      <c r="F11" s="181"/>
      <c r="G11" s="181"/>
      <c r="H11" s="181"/>
      <c r="I11" s="181"/>
      <c r="J11" s="187"/>
    </row>
    <row r="12" spans="1:10" ht="15">
      <c r="A12" s="186"/>
      <c r="B12" s="181"/>
      <c r="C12" s="181"/>
      <c r="D12" s="181"/>
      <c r="E12" s="181"/>
      <c r="F12" s="181"/>
      <c r="G12" s="181"/>
      <c r="H12" s="181"/>
      <c r="I12" s="181"/>
      <c r="J12" s="187"/>
    </row>
    <row r="13" spans="1:10" ht="15">
      <c r="A13" s="186"/>
      <c r="B13" s="181"/>
      <c r="C13" s="181"/>
      <c r="D13" s="181"/>
      <c r="E13" s="181"/>
      <c r="F13" s="181"/>
      <c r="G13" s="181"/>
      <c r="H13" s="181"/>
      <c r="I13" s="181"/>
      <c r="J13" s="187"/>
    </row>
    <row r="14" spans="1:10" ht="15">
      <c r="A14" s="186"/>
      <c r="B14" s="181"/>
      <c r="C14" s="181"/>
      <c r="D14" s="181"/>
      <c r="E14" s="181"/>
      <c r="F14" s="181"/>
      <c r="G14" s="181"/>
      <c r="H14" s="181"/>
      <c r="I14" s="181"/>
      <c r="J14" s="187"/>
    </row>
    <row r="15" spans="1:10" ht="15">
      <c r="A15" s="186"/>
      <c r="B15" s="181"/>
      <c r="C15" s="181"/>
      <c r="D15" s="181"/>
      <c r="E15" s="181"/>
      <c r="F15" s="181"/>
      <c r="G15" s="181"/>
      <c r="H15" s="181"/>
      <c r="I15" s="181"/>
      <c r="J15" s="187"/>
    </row>
    <row r="16" spans="1:10" ht="15">
      <c r="A16" s="186"/>
      <c r="B16" s="181"/>
      <c r="C16" s="181"/>
      <c r="D16" s="181"/>
      <c r="E16" s="181"/>
      <c r="F16" s="181"/>
      <c r="G16" s="181"/>
      <c r="H16" s="181"/>
      <c r="I16" s="181"/>
      <c r="J16" s="187"/>
    </row>
    <row r="17" spans="1:10" ht="15">
      <c r="A17" s="186"/>
      <c r="B17" s="181"/>
      <c r="C17" s="181"/>
      <c r="D17" s="181"/>
      <c r="E17" s="181"/>
      <c r="F17" s="181"/>
      <c r="G17" s="181"/>
      <c r="H17" s="181"/>
      <c r="I17" s="181"/>
      <c r="J17" s="187"/>
    </row>
    <row r="18" spans="1:10" ht="24.75" customHeight="1">
      <c r="A18" s="186"/>
      <c r="B18" s="181"/>
      <c r="C18" s="181"/>
      <c r="D18" s="181"/>
      <c r="E18" s="181"/>
      <c r="F18" s="181"/>
      <c r="G18" s="181"/>
      <c r="H18" s="181"/>
      <c r="I18" s="181"/>
      <c r="J18" s="187"/>
    </row>
    <row r="19" spans="1:10" ht="27" customHeight="1">
      <c r="A19" s="186"/>
      <c r="B19" s="181"/>
      <c r="C19" s="181"/>
      <c r="D19" s="181"/>
      <c r="E19" s="181"/>
      <c r="F19" s="181"/>
      <c r="G19" s="181"/>
      <c r="H19" s="181"/>
      <c r="I19" s="181"/>
      <c r="J19" s="187"/>
    </row>
    <row r="20" spans="1:10" ht="15" hidden="1">
      <c r="A20" s="186"/>
      <c r="B20" s="181"/>
      <c r="C20" s="181"/>
      <c r="D20" s="181"/>
      <c r="E20" s="181"/>
      <c r="F20" s="181"/>
      <c r="G20" s="181"/>
      <c r="H20" s="181"/>
      <c r="I20" s="181"/>
      <c r="J20" s="187"/>
    </row>
    <row r="21" spans="1:10" ht="15" hidden="1">
      <c r="A21" s="186"/>
      <c r="B21" s="181"/>
      <c r="C21" s="181"/>
      <c r="D21" s="181"/>
      <c r="E21" s="181"/>
      <c r="F21" s="181"/>
      <c r="G21" s="181"/>
      <c r="H21" s="181"/>
      <c r="I21" s="181"/>
      <c r="J21" s="187"/>
    </row>
    <row r="22" spans="1:10" ht="15" hidden="1">
      <c r="A22" s="186"/>
      <c r="B22" s="181"/>
      <c r="C22" s="181"/>
      <c r="D22" s="181"/>
      <c r="E22" s="181"/>
      <c r="F22" s="181"/>
      <c r="G22" s="181"/>
      <c r="H22" s="181"/>
      <c r="I22" s="181"/>
      <c r="J22" s="187"/>
    </row>
    <row r="23" spans="1:10" ht="15" hidden="1">
      <c r="A23" s="186"/>
      <c r="B23" s="181"/>
      <c r="C23" s="181"/>
      <c r="D23" s="181"/>
      <c r="E23" s="181"/>
      <c r="F23" s="181"/>
      <c r="G23" s="181"/>
      <c r="H23" s="181"/>
      <c r="I23" s="181"/>
      <c r="J23" s="187"/>
    </row>
    <row r="24" spans="1:10" ht="15" hidden="1">
      <c r="A24" s="186"/>
      <c r="B24" s="181"/>
      <c r="C24" s="181"/>
      <c r="D24" s="181"/>
      <c r="E24" s="181"/>
      <c r="F24" s="181"/>
      <c r="G24" s="181"/>
      <c r="H24" s="181"/>
      <c r="I24" s="181"/>
      <c r="J24" s="187"/>
    </row>
    <row r="25" spans="1:10" ht="15" hidden="1">
      <c r="A25" s="186"/>
      <c r="B25" s="181"/>
      <c r="C25" s="181"/>
      <c r="D25" s="181"/>
      <c r="E25" s="181"/>
      <c r="F25" s="181"/>
      <c r="G25" s="181"/>
      <c r="H25" s="181"/>
      <c r="I25" s="181"/>
      <c r="J25" s="187"/>
    </row>
    <row r="26" spans="1:10" ht="15" hidden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46" t="s">
        <v>135</v>
      </c>
      <c r="B28" s="146"/>
      <c r="C28" s="146"/>
      <c r="D28" s="146"/>
      <c r="E28" s="146"/>
      <c r="F28" s="146"/>
      <c r="G28" s="146"/>
      <c r="H28" s="146"/>
      <c r="I28" s="146"/>
      <c r="J28" s="146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38</v>
      </c>
      <c r="B2" s="118" t="str">
        <f>ХВ6!B2</f>
        <v>Общество с ограниченной ответственностью "Энергонефть Томск"</v>
      </c>
      <c r="C2" s="118"/>
      <c r="D2" s="118"/>
      <c r="E2" s="118"/>
      <c r="F2" s="118"/>
      <c r="G2" s="118"/>
      <c r="H2" s="118"/>
      <c r="I2" s="20"/>
      <c r="J2" s="20"/>
      <c r="K2" s="20"/>
    </row>
    <row r="3" spans="1:11" ht="15">
      <c r="A3" s="17" t="s">
        <v>39</v>
      </c>
      <c r="B3" s="118">
        <f>ХВ6!B3</f>
        <v>7022010799</v>
      </c>
      <c r="C3" s="118"/>
      <c r="D3" s="118"/>
      <c r="E3" s="118"/>
      <c r="F3" s="118"/>
      <c r="G3" s="118"/>
      <c r="H3" s="118"/>
      <c r="I3" s="20"/>
      <c r="J3" s="20"/>
      <c r="K3" s="20"/>
    </row>
    <row r="4" spans="1:11" ht="15">
      <c r="A4" s="17" t="s">
        <v>40</v>
      </c>
      <c r="B4" s="118">
        <f>ХВ6!B4</f>
        <v>702201001</v>
      </c>
      <c r="C4" s="118"/>
      <c r="D4" s="118"/>
      <c r="E4" s="118"/>
      <c r="F4" s="118"/>
      <c r="G4" s="118"/>
      <c r="H4" s="118"/>
      <c r="I4" s="20"/>
      <c r="J4" s="20"/>
      <c r="K4" s="20"/>
    </row>
    <row r="5" spans="1:11" ht="15">
      <c r="A5" s="17" t="s">
        <v>59</v>
      </c>
      <c r="B5" s="118">
        <v>2010</v>
      </c>
      <c r="C5" s="118"/>
      <c r="D5" s="118"/>
      <c r="E5" s="118"/>
      <c r="F5" s="118"/>
      <c r="G5" s="118"/>
      <c r="H5" s="118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2" t="s">
        <v>134</v>
      </c>
      <c r="B7" s="182"/>
      <c r="C7" s="182"/>
      <c r="D7" s="182"/>
      <c r="E7" s="182"/>
      <c r="F7" s="182"/>
      <c r="G7" s="182"/>
      <c r="H7" s="182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63</v>
      </c>
      <c r="B9" s="118"/>
      <c r="C9" s="118"/>
      <c r="D9" s="118"/>
      <c r="E9" s="118"/>
      <c r="F9" s="118"/>
      <c r="G9" s="118"/>
      <c r="H9" s="118"/>
      <c r="I9" s="20"/>
      <c r="J9" s="20"/>
      <c r="K9" s="20"/>
    </row>
    <row r="10" spans="1:11" ht="39.75" customHeight="1">
      <c r="A10" s="70" t="s">
        <v>32</v>
      </c>
      <c r="B10" s="118"/>
      <c r="C10" s="118"/>
      <c r="D10" s="118"/>
      <c r="E10" s="118"/>
      <c r="F10" s="118"/>
      <c r="G10" s="118"/>
      <c r="H10" s="118"/>
      <c r="I10" s="20"/>
      <c r="J10" s="20"/>
      <c r="K10" s="20"/>
    </row>
    <row r="11" spans="1:11" ht="42" customHeight="1">
      <c r="A11" s="70" t="s">
        <v>33</v>
      </c>
      <c r="B11" s="118"/>
      <c r="C11" s="118"/>
      <c r="D11" s="118"/>
      <c r="E11" s="118"/>
      <c r="F11" s="118"/>
      <c r="G11" s="118"/>
      <c r="H11" s="118"/>
      <c r="I11" s="20"/>
      <c r="J11" s="20"/>
      <c r="K11" s="20"/>
    </row>
    <row r="12" spans="1:11" ht="40.5" customHeight="1">
      <c r="A12" s="70" t="s">
        <v>34</v>
      </c>
      <c r="B12" s="118"/>
      <c r="C12" s="118"/>
      <c r="D12" s="118"/>
      <c r="E12" s="118"/>
      <c r="F12" s="118"/>
      <c r="G12" s="118"/>
      <c r="H12" s="118"/>
      <c r="I12" s="20"/>
      <c r="J12" s="20"/>
      <c r="K12" s="20"/>
    </row>
    <row r="13" spans="1:11" ht="35.25" customHeight="1">
      <c r="A13" s="70" t="s">
        <v>35</v>
      </c>
      <c r="B13" s="118"/>
      <c r="C13" s="118"/>
      <c r="D13" s="118"/>
      <c r="E13" s="118"/>
      <c r="F13" s="118"/>
      <c r="G13" s="118"/>
      <c r="H13" s="118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1" t="s">
        <v>60</v>
      </c>
      <c r="B15" s="192"/>
      <c r="C15" s="192"/>
      <c r="D15" s="192"/>
      <c r="E15" s="192"/>
      <c r="F15" s="192"/>
      <c r="G15" s="192"/>
      <c r="H15" s="193"/>
      <c r="I15" s="194" t="s">
        <v>159</v>
      </c>
      <c r="J15" s="195"/>
      <c r="K15" s="196"/>
    </row>
    <row r="16" spans="1:11" ht="33.75" customHeight="1">
      <c r="A16" s="203" t="s">
        <v>61</v>
      </c>
      <c r="B16" s="204"/>
      <c r="C16" s="204"/>
      <c r="D16" s="204"/>
      <c r="E16" s="204"/>
      <c r="F16" s="204"/>
      <c r="G16" s="204"/>
      <c r="H16" s="205"/>
      <c r="I16" s="197"/>
      <c r="J16" s="198"/>
      <c r="K16" s="199"/>
    </row>
    <row r="17" spans="1:11" ht="45" customHeight="1">
      <c r="A17" s="206" t="s">
        <v>62</v>
      </c>
      <c r="B17" s="207"/>
      <c r="C17" s="207"/>
      <c r="D17" s="207"/>
      <c r="E17" s="207"/>
      <c r="F17" s="207"/>
      <c r="G17" s="207"/>
      <c r="H17" s="208"/>
      <c r="I17" s="200"/>
      <c r="J17" s="201"/>
      <c r="K17" s="202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79" t="s">
        <v>93</v>
      </c>
      <c r="B19" s="179"/>
      <c r="C19" s="179"/>
      <c r="D19" s="179"/>
      <c r="E19" s="179"/>
      <c r="F19" s="179"/>
      <c r="G19" s="179"/>
      <c r="H19" s="179"/>
      <c r="I19" s="20"/>
      <c r="J19" s="20"/>
      <c r="K19" s="20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2010-07-13T02:22:33Z</cp:lastPrinted>
  <dcterms:created xsi:type="dcterms:W3CDTF">2010-02-16T14:16:42Z</dcterms:created>
  <dcterms:modified xsi:type="dcterms:W3CDTF">2011-05-06T02:08:04Z</dcterms:modified>
  <cp:category/>
  <cp:version/>
  <cp:contentType/>
  <cp:contentStatus/>
</cp:coreProperties>
</file>