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1"/>
  </bookViews>
  <sheets>
    <sheet name="Т1" sheetId="1" r:id="rId1"/>
    <sheet name="Т1.1." sheetId="2" r:id="rId2"/>
    <sheet name="Т1.2" sheetId="3" r:id="rId3"/>
    <sheet name="Т2" sheetId="4" r:id="rId4"/>
    <sheet name="Т2.Агрохимия" sheetId="5" r:id="rId5"/>
    <sheet name="Т2.Агрогород." sheetId="6" r:id="rId6"/>
    <sheet name="Т2.Каргала" sheetId="7" r:id="rId7"/>
    <sheet name="Т2.1" sheetId="8" r:id="rId8"/>
    <sheet name="Т4 " sheetId="9" r:id="rId9"/>
    <sheet name="Т5" sheetId="10" r:id="rId10"/>
    <sheet name="Т6" sheetId="11" r:id="rId11"/>
    <sheet name="Т7" sheetId="12" r:id="rId12"/>
  </sheets>
  <definedNames/>
  <calcPr fullCalcOnLoad="1"/>
</workbook>
</file>

<file path=xl/sharedStrings.xml><?xml version="1.0" encoding="utf-8"?>
<sst xmlns="http://schemas.openxmlformats.org/spreadsheetml/2006/main" count="575" uniqueCount="169">
  <si>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</si>
  <si>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</si>
  <si>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</si>
  <si>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</si>
  <si>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</si>
  <si>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</si>
  <si>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</si>
  <si>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</si>
  <si>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</si>
  <si>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</si>
  <si>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</si>
  <si>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</si>
  <si>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</si>
  <si>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</si>
  <si>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</si>
  <si>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</si>
  <si>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</si>
  <si>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</si>
  <si>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</si>
  <si>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</si>
  <si>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</si>
  <si>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</si>
  <si>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</si>
  <si>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</si>
  <si>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</si>
  <si>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</si>
  <si>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</si>
  <si>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</si>
  <si>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</si>
  <si>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</si>
  <si>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</si>
  <si>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</si>
  <si>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</si>
  <si>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</si>
  <si>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</si>
  <si>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</si>
  <si>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</si>
  <si>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</si>
  <si>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</si>
  <si>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</si>
  <si>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</si>
  <si>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</si>
  <si>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</si>
  <si>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</si>
  <si>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</si>
  <si>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</si>
  <si>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</si>
  <si>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</si>
  <si>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</si>
  <si>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</si>
  <si>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</si>
  <si>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</si>
  <si>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</si>
  <si>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</si>
  <si>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</si>
  <si>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</si>
  <si>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</si>
  <si>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</si>
  <si>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</si>
  <si>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</si>
  <si>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</si>
  <si>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</si>
  <si>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</si>
  <si>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</si>
  <si>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</si>
  <si>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</si>
  <si>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</si>
  <si>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</si>
  <si>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</si>
  <si>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</si>
  <si>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</si>
  <si>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</si>
  <si>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</si>
  <si>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</si>
  <si>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</si>
  <si>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</si>
  <si>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</si>
  <si>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</si>
  <si>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</si>
  <si>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</si>
  <si>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</si>
  <si>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</si>
  <si>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</si>
  <si>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</si>
  <si>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</si>
  <si>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</si>
  <si>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</si>
  <si>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</si>
  <si>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</si>
  <si>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</si>
  <si>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</si>
  <si>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</si>
  <si>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</si>
  <si>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</si>
  <si>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</si>
  <si>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</si>
  <si>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</si>
  <si>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</si>
  <si>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</si>
  <si>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</si>
  <si>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</si>
  <si>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</si>
  <si>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</si>
  <si>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</si>
  <si>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</si>
  <si>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</si>
  <si>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</si>
  <si>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</si>
  <si>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</si>
  <si>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</si>
  <si>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</si>
  <si>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</si>
  <si>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</si>
  <si>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</si>
  <si>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</si>
  <si>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</si>
  <si>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</si>
  <si>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</si>
  <si>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</si>
  <si>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</si>
  <si>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</si>
  <si>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</si>
  <si>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</si>
  <si>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</si>
  <si>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</si>
  <si>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</si>
  <si>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</si>
  <si>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</si>
  <si>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Томская обл, Шегарский район, с.Мельниково, ул.Московская 13, оф.8</t>
  </si>
  <si>
    <t>Еженедельная газета "Шегарский вестник"</t>
  </si>
  <si>
    <t>Котельная по ул.Коммунистическая,26к</t>
  </si>
  <si>
    <t>Котельная по ул.Коммунистическая,112к</t>
  </si>
  <si>
    <t>АИТы в с.Нащеково по ул.Агрогородок</t>
  </si>
  <si>
    <t>АИТы в с.Каргала</t>
  </si>
  <si>
    <t>-</t>
  </si>
  <si>
    <t>Томская область, Шегарский район, с.Мельниково, ул.Московская 13, оф.8</t>
  </si>
  <si>
    <t>Районная газета "Шегарский вестник"</t>
  </si>
  <si>
    <t>кот.Коммунистическая,26к</t>
  </si>
  <si>
    <t>руб/Гкал</t>
  </si>
  <si>
    <t>кот.Коммунистическая,112к</t>
  </si>
  <si>
    <t>АИТы с.Нащеково (Агрогородок)</t>
  </si>
  <si>
    <t>АИТы с.Каргала</t>
  </si>
  <si>
    <t>руб/Гкал в месяц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</si>
  <si>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</si>
  <si>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Коммунистическая,26к</t>
  </si>
  <si>
    <t>1 котельная</t>
  </si>
  <si>
    <t>Коммунистическая,112к</t>
  </si>
  <si>
    <t>объем приобретения (тыс.кВт.ч)</t>
  </si>
  <si>
    <t>9  АИТов</t>
  </si>
  <si>
    <t>2 АИТа</t>
  </si>
  <si>
    <t>котельная Коммунистическая,26к</t>
  </si>
  <si>
    <t>котельная Коммунистическая,112к</t>
  </si>
  <si>
    <t>АИТы Агрогородок</t>
  </si>
  <si>
    <t>0,5 Гкал/час</t>
  </si>
  <si>
    <t>0,05 Гкал/час</t>
  </si>
  <si>
    <t>1,0 Гкал/час</t>
  </si>
  <si>
    <t>Общество с ограниченной ответственностью "Шегарский водозабор"</t>
  </si>
  <si>
    <t>Приказ Департамента тарифного регулирования и государственного заказа Томской области от 24.01.2011г №1/11</t>
  </si>
  <si>
    <t>Департамент тарифного регулирования и государственного заказа Томской области.</t>
  </si>
  <si>
    <t>с 01.02.2011г по 31.12.2011г.</t>
  </si>
  <si>
    <t>Департамент тарифного регулирования и государственного заказа Томской области от 24.01.2011г. №1/11</t>
  </si>
  <si>
    <t xml:space="preserve">Департамент тарифного регулирования и государственного заказа Томской области </t>
  </si>
  <si>
    <t>с 01.02.2011 по 31.12.2011г</t>
  </si>
  <si>
    <t>Форма Т.1.1. Информация о тарифе на тепловую энергию и надбавках к  тарифу на тепловую энергию на 2011 год</t>
  </si>
  <si>
    <t>Форма Т.2. Информация об  основных показателях финансово-хозяйственной деятельности организации по плану на 2011год</t>
  </si>
  <si>
    <t>план на 2011 год</t>
  </si>
  <si>
    <t>расходы на  аренду имущества, используемого в технологическом процессе</t>
  </si>
  <si>
    <t>расходы на аренду имущества, используемого в технологическом процессе</t>
  </si>
  <si>
    <t>нет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</si>
</sst>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/>
      <top>
        <color indexed="63"/>
      </top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vertical="top" wrapText="1"/>
    </xf>
    <xf numFmtId="0" fontId="0" fillId="36" borderId="11" xfId="0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5" borderId="14" xfId="0" applyFill="1" applyBorder="1" applyAlignment="1">
      <alignment vertical="top" wrapText="1"/>
    </xf>
    <xf numFmtId="0" fontId="0" fillId="35" borderId="15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horizontal="left" vertical="top" wrapText="1" indent="6"/>
    </xf>
    <xf numFmtId="0" fontId="0" fillId="35" borderId="15" xfId="0" applyFill="1" applyBorder="1" applyAlignment="1">
      <alignment horizontal="left" vertical="top" wrapText="1" indent="7"/>
    </xf>
    <xf numFmtId="0" fontId="0" fillId="35" borderId="16" xfId="0" applyFill="1" applyBorder="1" applyAlignment="1">
      <alignment horizontal="left" vertical="top" wrapText="1" indent="2"/>
    </xf>
    <xf numFmtId="0" fontId="0" fillId="35" borderId="17" xfId="0" applyFill="1" applyBorder="1" applyAlignment="1">
      <alignment vertical="top" wrapText="1"/>
    </xf>
    <xf numFmtId="0" fontId="0" fillId="35" borderId="18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35" borderId="15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37" borderId="11" xfId="53" applyNumberFormat="1" applyFont="1" applyFill="1" applyBorder="1" applyAlignment="1" applyProtection="1">
      <alignment vertical="center" wrapText="1"/>
      <protection/>
    </xf>
    <xf numFmtId="49" fontId="8" fillId="38" borderId="11" xfId="53" applyNumberFormat="1" applyFont="1" applyFill="1" applyBorder="1" applyAlignment="1" applyProtection="1">
      <alignment vertical="center" wrapText="1"/>
      <protection/>
    </xf>
    <xf numFmtId="49" fontId="8" fillId="38" borderId="11" xfId="53" applyNumberFormat="1" applyFont="1" applyFill="1" applyBorder="1" applyAlignment="1" applyProtection="1">
      <alignment horizontal="left" vertical="center" wrapText="1" indent="1"/>
      <protection/>
    </xf>
    <xf numFmtId="0" fontId="4" fillId="33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36" borderId="12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wrapText="1"/>
    </xf>
    <xf numFmtId="0" fontId="0" fillId="36" borderId="23" xfId="0" applyFill="1" applyBorder="1" applyAlignment="1">
      <alignment horizontal="center" vertical="center"/>
    </xf>
    <xf numFmtId="2" fontId="0" fillId="36" borderId="23" xfId="0" applyNumberForma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2" fontId="6" fillId="36" borderId="23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2" fontId="0" fillId="39" borderId="23" xfId="0" applyNumberForma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/>
    </xf>
    <xf numFmtId="0" fontId="0" fillId="39" borderId="12" xfId="0" applyFill="1" applyBorder="1" applyAlignment="1">
      <alignment horizontal="center" vertical="center"/>
    </xf>
    <xf numFmtId="2" fontId="0" fillId="36" borderId="24" xfId="0" applyNumberFormat="1" applyFill="1" applyBorder="1" applyAlignment="1">
      <alignment horizontal="center" vertical="center"/>
    </xf>
    <xf numFmtId="2" fontId="0" fillId="39" borderId="24" xfId="0" applyNumberFormat="1" applyFill="1" applyBorder="1" applyAlignment="1">
      <alignment horizontal="center" vertical="center"/>
    </xf>
    <xf numFmtId="164" fontId="0" fillId="36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9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6" borderId="12" xfId="0" applyNumberFormat="1" applyFill="1" applyBorder="1" applyAlignment="1">
      <alignment horizontal="center" vertical="center"/>
    </xf>
    <xf numFmtId="165" fontId="0" fillId="36" borderId="24" xfId="0" applyNumberFormat="1" applyFill="1" applyBorder="1" applyAlignment="1">
      <alignment horizontal="center" vertical="center"/>
    </xf>
    <xf numFmtId="165" fontId="0" fillId="36" borderId="26" xfId="0" applyNumberFormat="1" applyFill="1" applyBorder="1" applyAlignment="1">
      <alignment horizontal="center" vertical="center"/>
    </xf>
    <xf numFmtId="0" fontId="52" fillId="39" borderId="0" xfId="0" applyFont="1" applyFill="1" applyAlignment="1">
      <alignment/>
    </xf>
    <xf numFmtId="0" fontId="2" fillId="40" borderId="27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left" vertical="top"/>
    </xf>
    <xf numFmtId="0" fontId="12" fillId="0" borderId="37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left" wrapText="1"/>
    </xf>
    <xf numFmtId="0" fontId="54" fillId="33" borderId="41" xfId="0" applyFont="1" applyFill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41" borderId="36" xfId="0" applyFont="1" applyFill="1" applyBorder="1" applyAlignment="1">
      <alignment horizontal="left"/>
    </xf>
    <xf numFmtId="0" fontId="17" fillId="41" borderId="37" xfId="0" applyFont="1" applyFill="1" applyBorder="1" applyAlignment="1">
      <alignment horizontal="left"/>
    </xf>
    <xf numFmtId="0" fontId="54" fillId="41" borderId="37" xfId="0" applyFont="1" applyFill="1" applyBorder="1" applyAlignment="1">
      <alignment horizontal="center"/>
    </xf>
    <xf numFmtId="0" fontId="54" fillId="41" borderId="42" xfId="0" applyFont="1" applyFill="1" applyBorder="1" applyAlignment="1">
      <alignment horizontal="center"/>
    </xf>
    <xf numFmtId="0" fontId="17" fillId="41" borderId="34" xfId="0" applyFont="1" applyFill="1" applyBorder="1" applyAlignment="1">
      <alignment horizontal="left" wrapText="1"/>
    </xf>
    <xf numFmtId="0" fontId="17" fillId="41" borderId="11" xfId="0" applyFont="1" applyFill="1" applyBorder="1" applyAlignment="1">
      <alignment horizontal="left" wrapText="1"/>
    </xf>
    <xf numFmtId="0" fontId="17" fillId="41" borderId="29" xfId="0" applyFont="1" applyFill="1" applyBorder="1" applyAlignment="1">
      <alignment horizontal="left" vertical="top" wrapText="1"/>
    </xf>
    <xf numFmtId="0" fontId="17" fillId="41" borderId="30" xfId="0" applyFont="1" applyFill="1" applyBorder="1" applyAlignment="1">
      <alignment horizontal="left" vertical="top" wrapText="1"/>
    </xf>
    <xf numFmtId="0" fontId="17" fillId="33" borderId="29" xfId="0" applyFont="1" applyFill="1" applyBorder="1" applyAlignment="1">
      <alignment horizontal="left"/>
    </xf>
    <xf numFmtId="0" fontId="17" fillId="33" borderId="30" xfId="0" applyFont="1" applyFill="1" applyBorder="1" applyAlignment="1">
      <alignment horizontal="left"/>
    </xf>
    <xf numFmtId="0" fontId="54" fillId="33" borderId="30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left"/>
    </xf>
    <xf numFmtId="0" fontId="21" fillId="0" borderId="0" xfId="0" applyFont="1" applyAlignment="1">
      <alignment horizontal="left" vertical="top" wrapText="1"/>
    </xf>
    <xf numFmtId="0" fontId="54" fillId="42" borderId="12" xfId="0" applyFont="1" applyFill="1" applyBorder="1" applyAlignment="1">
      <alignment horizontal="left" vertical="center" wrapText="1"/>
    </xf>
    <xf numFmtId="0" fontId="54" fillId="42" borderId="26" xfId="0" applyFont="1" applyFill="1" applyBorder="1" applyAlignment="1">
      <alignment horizontal="left" vertical="center" wrapText="1"/>
    </xf>
    <xf numFmtId="0" fontId="54" fillId="36" borderId="17" xfId="0" applyFont="1" applyFill="1" applyBorder="1" applyAlignment="1">
      <alignment horizontal="center" vertical="center"/>
    </xf>
    <xf numFmtId="0" fontId="54" fillId="36" borderId="45" xfId="0" applyFont="1" applyFill="1" applyBorder="1" applyAlignment="1">
      <alignment horizontal="center" vertical="center"/>
    </xf>
    <xf numFmtId="0" fontId="54" fillId="36" borderId="46" xfId="0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17" fillId="41" borderId="34" xfId="0" applyFont="1" applyFill="1" applyBorder="1" applyAlignment="1">
      <alignment horizontal="left"/>
    </xf>
    <xf numFmtId="0" fontId="17" fillId="41" borderId="11" xfId="0" applyFont="1" applyFill="1" applyBorder="1" applyAlignment="1">
      <alignment horizontal="left"/>
    </xf>
    <xf numFmtId="0" fontId="54" fillId="41" borderId="11" xfId="0" applyFont="1" applyFill="1" applyBorder="1" applyAlignment="1">
      <alignment horizontal="center"/>
    </xf>
    <xf numFmtId="0" fontId="54" fillId="41" borderId="35" xfId="0" applyFont="1" applyFill="1" applyBorder="1" applyAlignment="1">
      <alignment horizontal="center"/>
    </xf>
    <xf numFmtId="0" fontId="54" fillId="0" borderId="48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41" borderId="49" xfId="0" applyFont="1" applyFill="1" applyBorder="1" applyAlignment="1">
      <alignment horizontal="left" wrapText="1"/>
    </xf>
    <xf numFmtId="0" fontId="54" fillId="41" borderId="50" xfId="0" applyFont="1" applyFill="1" applyBorder="1" applyAlignment="1">
      <alignment horizontal="left" wrapText="1"/>
    </xf>
    <xf numFmtId="0" fontId="54" fillId="41" borderId="27" xfId="0" applyFont="1" applyFill="1" applyBorder="1" applyAlignment="1">
      <alignment horizontal="left" wrapText="1"/>
    </xf>
    <xf numFmtId="0" fontId="54" fillId="41" borderId="3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54" fillId="0" borderId="51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17" fillId="34" borderId="1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43" borderId="27" xfId="53" applyNumberFormat="1" applyFont="1" applyFill="1" applyBorder="1" applyAlignment="1" applyProtection="1">
      <alignment horizontal="center" vertical="center" wrapText="1"/>
      <protection/>
    </xf>
    <xf numFmtId="49" fontId="8" fillId="43" borderId="3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4" fillId="33" borderId="52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5" fillId="33" borderId="51" xfId="0" applyFont="1" applyFill="1" applyBorder="1" applyAlignment="1">
      <alignment horizontal="left" wrapText="1"/>
    </xf>
    <xf numFmtId="0" fontId="55" fillId="33" borderId="2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0" borderId="59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60" xfId="0" applyFill="1" applyBorder="1" applyAlignment="1">
      <alignment horizontal="left" vertical="center"/>
    </xf>
    <xf numFmtId="0" fontId="0" fillId="40" borderId="61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62" xfId="0" applyFill="1" applyBorder="1" applyAlignment="1">
      <alignment horizontal="left" vertical="center" wrapText="1"/>
    </xf>
    <xf numFmtId="0" fontId="0" fillId="40" borderId="63" xfId="0" applyFill="1" applyBorder="1" applyAlignment="1">
      <alignment horizontal="left" vertical="center" wrapText="1"/>
    </xf>
    <xf numFmtId="0" fontId="0" fillId="40" borderId="64" xfId="0" applyFill="1" applyBorder="1" applyAlignment="1">
      <alignment horizontal="left" vertical="center" wrapText="1"/>
    </xf>
    <xf numFmtId="0" fontId="0" fillId="40" borderId="65" xfId="0" applyFill="1" applyBorder="1" applyAlignment="1">
      <alignment horizontal="left" vertical="center" wrapText="1"/>
    </xf>
    <xf numFmtId="0" fontId="0" fillId="40" borderId="59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60" xfId="0" applyFill="1" applyBorder="1" applyAlignment="1">
      <alignment horizontal="center" vertical="top" wrapText="1"/>
    </xf>
    <xf numFmtId="0" fontId="0" fillId="40" borderId="61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62" xfId="0" applyFill="1" applyBorder="1" applyAlignment="1">
      <alignment horizontal="center" vertical="top" wrapText="1"/>
    </xf>
    <xf numFmtId="0" fontId="0" fillId="40" borderId="63" xfId="0" applyFill="1" applyBorder="1" applyAlignment="1">
      <alignment horizontal="center" vertical="top" wrapText="1"/>
    </xf>
    <xf numFmtId="0" fontId="0" fillId="40" borderId="64" xfId="0" applyFill="1" applyBorder="1" applyAlignment="1">
      <alignment horizontal="center" vertical="top" wrapText="1"/>
    </xf>
    <xf numFmtId="0" fontId="0" fillId="40" borderId="65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2" fontId="0" fillId="39" borderId="25" xfId="0" applyNumberFormat="1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2" fontId="0" fillId="36" borderId="26" xfId="0" applyNumberFormat="1" applyFill="1" applyBorder="1" applyAlignment="1">
      <alignment horizontal="center" vertical="center"/>
    </xf>
    <xf numFmtId="2" fontId="0" fillId="36" borderId="25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86" t="s">
        <v>114</v>
      </c>
      <c r="C4" s="87"/>
    </row>
    <row r="5" spans="2:3" ht="33.75" customHeight="1">
      <c r="B5" s="10" t="s">
        <v>32</v>
      </c>
      <c r="C5" s="13" t="s">
        <v>115</v>
      </c>
    </row>
    <row r="6" spans="2:3" ht="33" customHeight="1">
      <c r="B6" s="11" t="s">
        <v>2</v>
      </c>
      <c r="C6" s="13" t="s">
        <v>116</v>
      </c>
    </row>
    <row r="7" spans="2:3" ht="30">
      <c r="B7" s="8" t="s">
        <v>33</v>
      </c>
      <c r="C7" s="13" t="s">
        <v>115</v>
      </c>
    </row>
    <row r="8" spans="2:3" ht="30">
      <c r="B8" s="12" t="s">
        <v>34</v>
      </c>
      <c r="C8" s="13" t="s">
        <v>115</v>
      </c>
    </row>
    <row r="9" spans="2:3" ht="30">
      <c r="B9" s="8" t="s">
        <v>35</v>
      </c>
      <c r="C9" s="13" t="s">
        <v>116</v>
      </c>
    </row>
    <row r="10" spans="2:3" ht="45">
      <c r="B10" s="8" t="s">
        <v>3</v>
      </c>
      <c r="C10" s="13" t="s">
        <v>117</v>
      </c>
    </row>
    <row r="11" spans="2:3" ht="30">
      <c r="B11" s="8" t="s">
        <v>4</v>
      </c>
      <c r="C11" s="13" t="s">
        <v>117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41.140625" style="0" customWidth="1"/>
    <col min="2" max="2" width="64.8515625" style="0" customWidth="1"/>
  </cols>
  <sheetData>
    <row r="2" spans="1:2" ht="15">
      <c r="A2" s="167" t="s">
        <v>124</v>
      </c>
      <c r="B2" s="168"/>
    </row>
    <row r="3" spans="1:2" ht="56.25" customHeight="1">
      <c r="A3" s="168"/>
      <c r="B3" s="168"/>
    </row>
    <row r="5" spans="1:2" ht="15">
      <c r="A5" s="4" t="s">
        <v>0</v>
      </c>
      <c r="B5" s="60" t="str">
        <f>'Т2.Каргала'!B4</f>
        <v>Общество с ограниченной ответственностью "Шегарский водозабор"</v>
      </c>
    </row>
    <row r="6" spans="1:2" ht="15">
      <c r="A6" s="4" t="s">
        <v>23</v>
      </c>
      <c r="B6" s="60">
        <f>'Т2.Агрогород.'!B5</f>
        <v>7016007090</v>
      </c>
    </row>
    <row r="7" spans="1:2" ht="15">
      <c r="A7" s="4" t="s">
        <v>24</v>
      </c>
      <c r="B7" s="60">
        <v>701601001</v>
      </c>
    </row>
    <row r="8" spans="1:2" ht="30">
      <c r="A8" s="56" t="s">
        <v>59</v>
      </c>
      <c r="B8" s="59" t="s">
        <v>135</v>
      </c>
    </row>
    <row r="9" spans="1:2" ht="15">
      <c r="A9" s="4" t="s">
        <v>61</v>
      </c>
      <c r="B9" s="60" t="str">
        <f>'Т2.Агрогород.'!B8</f>
        <v>план на 2011 год</v>
      </c>
    </row>
    <row r="10" spans="1:2" ht="15" customHeight="1">
      <c r="A10" s="186" t="s">
        <v>137</v>
      </c>
      <c r="B10" s="186"/>
    </row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11</v>
      </c>
      <c r="B13" s="13">
        <v>0</v>
      </c>
    </row>
    <row r="14" spans="1:2" ht="47.25" customHeight="1">
      <c r="A14" s="8" t="s">
        <v>12</v>
      </c>
      <c r="B14" s="13">
        <v>0</v>
      </c>
    </row>
    <row r="15" spans="1:2" ht="48" customHeight="1">
      <c r="A15" s="8" t="s">
        <v>13</v>
      </c>
      <c r="B15" s="13">
        <v>0</v>
      </c>
    </row>
    <row r="16" spans="1:2" ht="51" customHeight="1">
      <c r="A16" s="8" t="s">
        <v>96</v>
      </c>
      <c r="B16" s="13" t="s">
        <v>153</v>
      </c>
    </row>
    <row r="17" spans="1:2" ht="15" customHeight="1">
      <c r="A17" s="186" t="s">
        <v>139</v>
      </c>
      <c r="B17" s="186"/>
    </row>
    <row r="18" ht="15" hidden="1"/>
    <row r="19" spans="1:2" ht="15">
      <c r="A19" s="7" t="s">
        <v>10</v>
      </c>
      <c r="B19" s="7" t="s">
        <v>6</v>
      </c>
    </row>
    <row r="20" spans="1:2" ht="46.5" customHeight="1">
      <c r="A20" s="8" t="s">
        <v>11</v>
      </c>
      <c r="B20" s="13">
        <v>0</v>
      </c>
    </row>
    <row r="21" spans="1:2" ht="47.25" customHeight="1">
      <c r="A21" s="8" t="s">
        <v>12</v>
      </c>
      <c r="B21" s="13">
        <v>0</v>
      </c>
    </row>
    <row r="22" spans="1:2" ht="48" customHeight="1">
      <c r="A22" s="8" t="s">
        <v>13</v>
      </c>
      <c r="B22" s="13">
        <v>0</v>
      </c>
    </row>
    <row r="23" spans="1:2" ht="51" customHeight="1">
      <c r="A23" s="8" t="s">
        <v>96</v>
      </c>
      <c r="B23" s="13" t="s">
        <v>155</v>
      </c>
    </row>
    <row r="24" spans="1:2" ht="15" customHeight="1">
      <c r="A24" s="186" t="s">
        <v>152</v>
      </c>
      <c r="B24" s="186"/>
    </row>
    <row r="25" ht="15" hidden="1"/>
    <row r="26" spans="1:2" ht="15">
      <c r="A26" s="7" t="s">
        <v>10</v>
      </c>
      <c r="B26" s="7" t="s">
        <v>6</v>
      </c>
    </row>
    <row r="27" spans="1:2" ht="46.5" customHeight="1">
      <c r="A27" s="8" t="s">
        <v>11</v>
      </c>
      <c r="B27" s="13">
        <v>0</v>
      </c>
    </row>
    <row r="28" spans="1:2" ht="47.25" customHeight="1">
      <c r="A28" s="8" t="s">
        <v>12</v>
      </c>
      <c r="B28" s="13">
        <v>0</v>
      </c>
    </row>
    <row r="29" spans="1:2" ht="48" customHeight="1">
      <c r="A29" s="8" t="s">
        <v>13</v>
      </c>
      <c r="B29" s="13">
        <v>0</v>
      </c>
    </row>
    <row r="30" spans="1:2" ht="51" customHeight="1">
      <c r="A30" s="8" t="s">
        <v>96</v>
      </c>
      <c r="B30" s="13" t="s">
        <v>154</v>
      </c>
    </row>
    <row r="31" spans="1:2" ht="15" customHeight="1">
      <c r="A31" s="186" t="s">
        <v>141</v>
      </c>
      <c r="B31" s="186"/>
    </row>
    <row r="32" ht="15" hidden="1"/>
    <row r="33" spans="1:2" ht="15">
      <c r="A33" s="7" t="s">
        <v>10</v>
      </c>
      <c r="B33" s="7" t="s">
        <v>6</v>
      </c>
    </row>
    <row r="34" spans="1:2" ht="46.5" customHeight="1">
      <c r="A34" s="8" t="s">
        <v>11</v>
      </c>
      <c r="B34" s="13">
        <v>0</v>
      </c>
    </row>
    <row r="35" spans="1:2" ht="47.25" customHeight="1">
      <c r="A35" s="8" t="s">
        <v>12</v>
      </c>
      <c r="B35" s="13">
        <v>0</v>
      </c>
    </row>
    <row r="36" spans="1:2" ht="48" customHeight="1">
      <c r="A36" s="8" t="s">
        <v>13</v>
      </c>
      <c r="B36" s="13">
        <v>0</v>
      </c>
    </row>
    <row r="37" spans="1:2" ht="51" customHeight="1">
      <c r="A37" s="8" t="s">
        <v>96</v>
      </c>
      <c r="B37" s="13">
        <v>0.02</v>
      </c>
    </row>
    <row r="40" spans="1:2" ht="15">
      <c r="A40" s="165" t="s">
        <v>94</v>
      </c>
      <c r="B40" s="165"/>
    </row>
    <row r="41" spans="1:2" ht="66.75" customHeight="1">
      <c r="A41" s="165" t="s">
        <v>95</v>
      </c>
      <c r="B41" s="165"/>
    </row>
  </sheetData>
  <sheetProtection/>
  <mergeCells count="7">
    <mergeCell ref="A41:B41"/>
    <mergeCell ref="A2:B3"/>
    <mergeCell ref="A40:B40"/>
    <mergeCell ref="A31:B31"/>
    <mergeCell ref="A24:B24"/>
    <mergeCell ref="A17:B1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97" t="s">
        <v>125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9" ht="15">
      <c r="A3" s="4" t="s">
        <v>0</v>
      </c>
      <c r="B3" s="187"/>
      <c r="C3" s="187"/>
      <c r="D3" s="187"/>
      <c r="E3" s="187"/>
      <c r="G3" s="1"/>
      <c r="H3" s="93"/>
      <c r="I3" s="93"/>
    </row>
    <row r="4" spans="1:5" ht="15">
      <c r="A4" s="4" t="s">
        <v>23</v>
      </c>
      <c r="B4" s="187"/>
      <c r="C4" s="187"/>
      <c r="D4" s="187"/>
      <c r="E4" s="187"/>
    </row>
    <row r="5" spans="1:5" ht="15">
      <c r="A5" s="4" t="s">
        <v>24</v>
      </c>
      <c r="B5" s="187"/>
      <c r="C5" s="187"/>
      <c r="D5" s="187"/>
      <c r="E5" s="187"/>
    </row>
    <row r="6" spans="1:5" ht="15">
      <c r="A6" s="4" t="s">
        <v>59</v>
      </c>
      <c r="B6" s="187"/>
      <c r="C6" s="187"/>
      <c r="D6" s="187"/>
      <c r="E6" s="187"/>
    </row>
    <row r="7" spans="1:5" ht="15">
      <c r="A7" s="4" t="s">
        <v>63</v>
      </c>
      <c r="B7" s="187"/>
      <c r="C7" s="187"/>
      <c r="D7" s="187"/>
      <c r="E7" s="187"/>
    </row>
    <row r="8" spans="2:5" ht="15.75" thickBot="1">
      <c r="B8" s="198"/>
      <c r="C8" s="198"/>
      <c r="D8" s="198"/>
      <c r="E8" s="198"/>
    </row>
    <row r="9" spans="1:10" ht="15">
      <c r="A9" s="188"/>
      <c r="B9" s="189"/>
      <c r="C9" s="189"/>
      <c r="D9" s="189"/>
      <c r="E9" s="189"/>
      <c r="F9" s="189"/>
      <c r="G9" s="189"/>
      <c r="H9" s="189"/>
      <c r="I9" s="189"/>
      <c r="J9" s="190"/>
    </row>
    <row r="10" spans="1:10" ht="15">
      <c r="A10" s="191"/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ht="15">
      <c r="A11" s="191"/>
      <c r="B11" s="192"/>
      <c r="C11" s="192"/>
      <c r="D11" s="192"/>
      <c r="E11" s="192"/>
      <c r="F11" s="192"/>
      <c r="G11" s="192"/>
      <c r="H11" s="192"/>
      <c r="I11" s="192"/>
      <c r="J11" s="193"/>
    </row>
    <row r="12" spans="1:10" ht="15">
      <c r="A12" s="191"/>
      <c r="B12" s="192"/>
      <c r="C12" s="192"/>
      <c r="D12" s="192"/>
      <c r="E12" s="192"/>
      <c r="F12" s="192"/>
      <c r="G12" s="192"/>
      <c r="H12" s="192"/>
      <c r="I12" s="192"/>
      <c r="J12" s="193"/>
    </row>
    <row r="13" spans="1:10" ht="15">
      <c r="A13" s="191"/>
      <c r="B13" s="192"/>
      <c r="C13" s="192"/>
      <c r="D13" s="192"/>
      <c r="E13" s="192"/>
      <c r="F13" s="192"/>
      <c r="G13" s="192"/>
      <c r="H13" s="192"/>
      <c r="I13" s="192"/>
      <c r="J13" s="193"/>
    </row>
    <row r="14" spans="1:10" ht="15">
      <c r="A14" s="191"/>
      <c r="B14" s="192"/>
      <c r="C14" s="192"/>
      <c r="D14" s="192"/>
      <c r="E14" s="192"/>
      <c r="F14" s="192"/>
      <c r="G14" s="192"/>
      <c r="H14" s="192"/>
      <c r="I14" s="192"/>
      <c r="J14" s="193"/>
    </row>
    <row r="15" spans="1:10" ht="15">
      <c r="A15" s="191"/>
      <c r="B15" s="192"/>
      <c r="C15" s="192"/>
      <c r="D15" s="192"/>
      <c r="E15" s="192"/>
      <c r="F15" s="192"/>
      <c r="G15" s="192"/>
      <c r="H15" s="192"/>
      <c r="I15" s="192"/>
      <c r="J15" s="193"/>
    </row>
    <row r="16" spans="1:10" ht="15">
      <c r="A16" s="191"/>
      <c r="B16" s="192"/>
      <c r="C16" s="192"/>
      <c r="D16" s="192"/>
      <c r="E16" s="192"/>
      <c r="F16" s="192"/>
      <c r="G16" s="192"/>
      <c r="H16" s="192"/>
      <c r="I16" s="192"/>
      <c r="J16" s="193"/>
    </row>
    <row r="17" spans="1:10" ht="15">
      <c r="A17" s="191"/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ht="15">
      <c r="A18" s="191"/>
      <c r="B18" s="192"/>
      <c r="C18" s="192"/>
      <c r="D18" s="192"/>
      <c r="E18" s="192"/>
      <c r="F18" s="192"/>
      <c r="G18" s="192"/>
      <c r="H18" s="192"/>
      <c r="I18" s="192"/>
      <c r="J18" s="193"/>
    </row>
    <row r="19" spans="1:10" ht="15">
      <c r="A19" s="191"/>
      <c r="B19" s="192"/>
      <c r="C19" s="192"/>
      <c r="D19" s="192"/>
      <c r="E19" s="192"/>
      <c r="F19" s="192"/>
      <c r="G19" s="192"/>
      <c r="H19" s="192"/>
      <c r="I19" s="192"/>
      <c r="J19" s="193"/>
    </row>
    <row r="20" spans="1:10" ht="15">
      <c r="A20" s="191"/>
      <c r="B20" s="192"/>
      <c r="C20" s="192"/>
      <c r="D20" s="192"/>
      <c r="E20" s="192"/>
      <c r="F20" s="192"/>
      <c r="G20" s="192"/>
      <c r="H20" s="192"/>
      <c r="I20" s="192"/>
      <c r="J20" s="193"/>
    </row>
    <row r="21" spans="1:10" ht="15">
      <c r="A21" s="191"/>
      <c r="B21" s="192"/>
      <c r="C21" s="192"/>
      <c r="D21" s="192"/>
      <c r="E21" s="192"/>
      <c r="F21" s="192"/>
      <c r="G21" s="192"/>
      <c r="H21" s="192"/>
      <c r="I21" s="192"/>
      <c r="J21" s="193"/>
    </row>
    <row r="22" spans="1:10" ht="15">
      <c r="A22" s="191"/>
      <c r="B22" s="192"/>
      <c r="C22" s="192"/>
      <c r="D22" s="192"/>
      <c r="E22" s="192"/>
      <c r="F22" s="192"/>
      <c r="G22" s="192"/>
      <c r="H22" s="192"/>
      <c r="I22" s="192"/>
      <c r="J22" s="193"/>
    </row>
    <row r="23" spans="1:10" ht="15">
      <c r="A23" s="191"/>
      <c r="B23" s="192"/>
      <c r="C23" s="192"/>
      <c r="D23" s="192"/>
      <c r="E23" s="192"/>
      <c r="F23" s="192"/>
      <c r="G23" s="192"/>
      <c r="H23" s="192"/>
      <c r="I23" s="192"/>
      <c r="J23" s="193"/>
    </row>
    <row r="24" spans="1:10" ht="15">
      <c r="A24" s="191"/>
      <c r="B24" s="192"/>
      <c r="C24" s="192"/>
      <c r="D24" s="192"/>
      <c r="E24" s="192"/>
      <c r="F24" s="192"/>
      <c r="G24" s="192"/>
      <c r="H24" s="192"/>
      <c r="I24" s="192"/>
      <c r="J24" s="193"/>
    </row>
    <row r="25" spans="1:10" ht="15.75" thickBot="1">
      <c r="A25" s="194"/>
      <c r="B25" s="195"/>
      <c r="C25" s="195"/>
      <c r="D25" s="195"/>
      <c r="E25" s="195"/>
      <c r="F25" s="195"/>
      <c r="G25" s="195"/>
      <c r="H25" s="195"/>
      <c r="I25" s="195"/>
      <c r="J25" s="196"/>
    </row>
    <row r="27" spans="1:10" ht="33.75" customHeight="1">
      <c r="A27" s="165" t="s">
        <v>97</v>
      </c>
      <c r="B27" s="165"/>
      <c r="C27" s="165"/>
      <c r="D27" s="165"/>
      <c r="E27" s="165"/>
      <c r="F27" s="165"/>
      <c r="G27" s="165"/>
      <c r="H27" s="165"/>
      <c r="I27" s="165"/>
      <c r="J27" s="165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9.25" customHeight="1">
      <c r="B1" s="217" t="s">
        <v>126</v>
      </c>
      <c r="C1" s="217"/>
      <c r="D1" s="217"/>
      <c r="E1" s="217"/>
      <c r="F1" s="217"/>
      <c r="G1" s="217"/>
      <c r="H1" s="217"/>
      <c r="I1" s="217"/>
    </row>
    <row r="2" spans="2:9" ht="15">
      <c r="B2" s="17"/>
      <c r="C2" s="17"/>
      <c r="D2" s="17"/>
      <c r="E2" s="17"/>
      <c r="F2" s="17"/>
      <c r="G2" s="17"/>
      <c r="H2" s="17"/>
      <c r="I2" s="17"/>
    </row>
    <row r="3" spans="2:9" ht="15">
      <c r="B3" s="4" t="s">
        <v>0</v>
      </c>
      <c r="C3" s="187"/>
      <c r="D3" s="187"/>
      <c r="E3" s="187"/>
      <c r="F3" s="187"/>
      <c r="G3" s="187"/>
      <c r="H3" s="187"/>
      <c r="I3" s="187"/>
    </row>
    <row r="4" spans="2:9" ht="15">
      <c r="B4" s="4" t="s">
        <v>23</v>
      </c>
      <c r="C4" s="187"/>
      <c r="D4" s="187"/>
      <c r="E4" s="187"/>
      <c r="F4" s="187"/>
      <c r="G4" s="187"/>
      <c r="H4" s="187"/>
      <c r="I4" s="187"/>
    </row>
    <row r="5" spans="2:9" ht="15">
      <c r="B5" s="4" t="s">
        <v>24</v>
      </c>
      <c r="C5" s="187"/>
      <c r="D5" s="187"/>
      <c r="E5" s="187"/>
      <c r="F5" s="187"/>
      <c r="G5" s="187"/>
      <c r="H5" s="187"/>
      <c r="I5" s="187"/>
    </row>
    <row r="6" spans="2:9" ht="15">
      <c r="B6" s="4" t="s">
        <v>63</v>
      </c>
      <c r="C6" s="187"/>
      <c r="D6" s="187"/>
      <c r="E6" s="187"/>
      <c r="F6" s="187"/>
      <c r="G6" s="187"/>
      <c r="H6" s="187"/>
      <c r="I6" s="187"/>
    </row>
    <row r="7" spans="2:9" ht="15">
      <c r="B7" s="2"/>
      <c r="C7" s="2"/>
      <c r="D7" s="2"/>
      <c r="E7" s="2"/>
      <c r="F7" s="2"/>
      <c r="G7" s="2"/>
      <c r="H7" s="2"/>
      <c r="I7" s="2"/>
    </row>
    <row r="8" spans="2:9" ht="63" customHeight="1">
      <c r="B8" s="8" t="s">
        <v>65</v>
      </c>
      <c r="C8" s="173" t="s">
        <v>134</v>
      </c>
      <c r="D8" s="173"/>
      <c r="E8" s="173"/>
      <c r="F8" s="173"/>
      <c r="G8" s="173"/>
      <c r="H8" s="173"/>
      <c r="I8" s="173"/>
    </row>
    <row r="9" spans="2:9" ht="28.5" customHeight="1">
      <c r="B9" s="9" t="s">
        <v>28</v>
      </c>
      <c r="C9" s="173" t="s">
        <v>134</v>
      </c>
      <c r="D9" s="173"/>
      <c r="E9" s="173"/>
      <c r="F9" s="173"/>
      <c r="G9" s="173"/>
      <c r="H9" s="173"/>
      <c r="I9" s="173"/>
    </row>
    <row r="10" spans="2:9" ht="27" customHeight="1">
      <c r="B10" s="9" t="s">
        <v>27</v>
      </c>
      <c r="C10" s="173" t="s">
        <v>134</v>
      </c>
      <c r="D10" s="173"/>
      <c r="E10" s="173"/>
      <c r="F10" s="173"/>
      <c r="G10" s="173"/>
      <c r="H10" s="173"/>
      <c r="I10" s="173"/>
    </row>
    <row r="11" spans="2:9" ht="28.5" customHeight="1">
      <c r="B11" s="9" t="s">
        <v>25</v>
      </c>
      <c r="C11" s="173" t="s">
        <v>134</v>
      </c>
      <c r="D11" s="173"/>
      <c r="E11" s="173"/>
      <c r="F11" s="173"/>
      <c r="G11" s="173"/>
      <c r="H11" s="173"/>
      <c r="I11" s="173"/>
    </row>
    <row r="12" spans="2:9" ht="27" customHeight="1">
      <c r="B12" s="9" t="s">
        <v>26</v>
      </c>
      <c r="C12" s="173" t="s">
        <v>134</v>
      </c>
      <c r="D12" s="173"/>
      <c r="E12" s="173"/>
      <c r="F12" s="173"/>
      <c r="G12" s="173"/>
      <c r="H12" s="173"/>
      <c r="I12" s="173"/>
    </row>
    <row r="14" spans="2:12" ht="22.5" customHeight="1">
      <c r="B14" s="199" t="s">
        <v>53</v>
      </c>
      <c r="C14" s="200"/>
      <c r="D14" s="200"/>
      <c r="E14" s="200"/>
      <c r="F14" s="200"/>
      <c r="G14" s="200"/>
      <c r="H14" s="200"/>
      <c r="I14" s="201"/>
      <c r="J14" s="208" t="s">
        <v>127</v>
      </c>
      <c r="K14" s="209"/>
      <c r="L14" s="210"/>
    </row>
    <row r="15" spans="2:12" ht="27" customHeight="1">
      <c r="B15" s="202" t="s">
        <v>54</v>
      </c>
      <c r="C15" s="203"/>
      <c r="D15" s="203"/>
      <c r="E15" s="203"/>
      <c r="F15" s="203"/>
      <c r="G15" s="203"/>
      <c r="H15" s="203"/>
      <c r="I15" s="204"/>
      <c r="J15" s="211"/>
      <c r="K15" s="212"/>
      <c r="L15" s="213"/>
    </row>
    <row r="16" spans="2:12" ht="57.75" customHeight="1">
      <c r="B16" s="205" t="s">
        <v>66</v>
      </c>
      <c r="C16" s="206"/>
      <c r="D16" s="206"/>
      <c r="E16" s="206"/>
      <c r="F16" s="206"/>
      <c r="G16" s="206"/>
      <c r="H16" s="206"/>
      <c r="I16" s="207"/>
      <c r="J16" s="214"/>
      <c r="K16" s="215"/>
      <c r="L16" s="216"/>
    </row>
    <row r="18" spans="2:9" ht="32.25" customHeight="1">
      <c r="B18" s="165" t="s">
        <v>98</v>
      </c>
      <c r="C18" s="165"/>
      <c r="D18" s="165"/>
      <c r="E18" s="165"/>
      <c r="F18" s="165"/>
      <c r="G18" s="165"/>
      <c r="H18" s="165"/>
      <c r="I18" s="165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7">
      <selection activeCell="J17" sqref="J1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01" t="s">
        <v>163</v>
      </c>
      <c r="C2" s="101"/>
      <c r="D2" s="101"/>
      <c r="E2" s="101"/>
      <c r="F2" s="101"/>
      <c r="G2" s="101"/>
      <c r="H2" s="101"/>
      <c r="I2" s="101"/>
    </row>
    <row r="3" spans="2:9" ht="9" customHeight="1" thickBot="1">
      <c r="B3" s="33"/>
      <c r="C3" s="33"/>
      <c r="D3" s="33"/>
      <c r="E3" s="33"/>
      <c r="F3" s="33"/>
      <c r="G3" s="33"/>
      <c r="H3" s="33"/>
      <c r="I3" s="33"/>
    </row>
    <row r="4" spans="2:9" ht="15.75" thickTop="1">
      <c r="B4" s="88" t="s">
        <v>0</v>
      </c>
      <c r="C4" s="89"/>
      <c r="D4" s="90" t="s">
        <v>156</v>
      </c>
      <c r="E4" s="90"/>
      <c r="F4" s="90"/>
      <c r="G4" s="90"/>
      <c r="H4" s="90"/>
      <c r="I4" s="91"/>
    </row>
    <row r="5" spans="2:9" ht="15">
      <c r="B5" s="102" t="s">
        <v>23</v>
      </c>
      <c r="C5" s="103"/>
      <c r="D5" s="104">
        <v>7016007090</v>
      </c>
      <c r="E5" s="104"/>
      <c r="F5" s="104"/>
      <c r="G5" s="104"/>
      <c r="H5" s="104"/>
      <c r="I5" s="105"/>
    </row>
    <row r="6" spans="2:9" ht="15">
      <c r="B6" s="102" t="s">
        <v>24</v>
      </c>
      <c r="C6" s="103"/>
      <c r="D6" s="104">
        <v>701601001</v>
      </c>
      <c r="E6" s="104"/>
      <c r="F6" s="104"/>
      <c r="G6" s="104"/>
      <c r="H6" s="104"/>
      <c r="I6" s="105"/>
    </row>
    <row r="7" spans="2:9" ht="15.75" thickBot="1">
      <c r="B7" s="112" t="s">
        <v>55</v>
      </c>
      <c r="C7" s="113"/>
      <c r="D7" s="114" t="s">
        <v>128</v>
      </c>
      <c r="E7" s="115"/>
      <c r="F7" s="115"/>
      <c r="G7" s="115"/>
      <c r="H7" s="115"/>
      <c r="I7" s="116"/>
    </row>
    <row r="8" spans="1:9" ht="17.25" customHeight="1" thickTop="1">
      <c r="A8" s="93"/>
      <c r="B8" s="119" t="s">
        <v>113</v>
      </c>
      <c r="C8" s="120"/>
      <c r="D8" s="218" t="s">
        <v>157</v>
      </c>
      <c r="E8" s="219"/>
      <c r="F8" s="219"/>
      <c r="G8" s="219"/>
      <c r="H8" s="219"/>
      <c r="I8" s="220"/>
    </row>
    <row r="9" spans="1:9" ht="15" customHeight="1">
      <c r="A9" s="93"/>
      <c r="B9" s="99"/>
      <c r="C9" s="100"/>
      <c r="D9" s="221"/>
      <c r="E9" s="222"/>
      <c r="F9" s="222"/>
      <c r="G9" s="222"/>
      <c r="H9" s="222"/>
      <c r="I9" s="223"/>
    </row>
    <row r="10" spans="2:9" ht="28.5" customHeight="1">
      <c r="B10" s="99" t="s">
        <v>21</v>
      </c>
      <c r="C10" s="100"/>
      <c r="D10" s="96" t="s">
        <v>158</v>
      </c>
      <c r="E10" s="97"/>
      <c r="F10" s="97"/>
      <c r="G10" s="97"/>
      <c r="H10" s="97"/>
      <c r="I10" s="98"/>
    </row>
    <row r="11" spans="2:9" ht="15">
      <c r="B11" s="99" t="s">
        <v>56</v>
      </c>
      <c r="C11" s="100"/>
      <c r="D11" s="106" t="s">
        <v>159</v>
      </c>
      <c r="E11" s="106"/>
      <c r="F11" s="106"/>
      <c r="G11" s="106"/>
      <c r="H11" s="106"/>
      <c r="I11" s="107"/>
    </row>
    <row r="12" spans="2:9" ht="15.75" thickBot="1">
      <c r="B12" s="108" t="s">
        <v>1</v>
      </c>
      <c r="C12" s="109"/>
      <c r="D12" s="117" t="s">
        <v>129</v>
      </c>
      <c r="E12" s="117"/>
      <c r="F12" s="117"/>
      <c r="G12" s="117"/>
      <c r="H12" s="117"/>
      <c r="I12" s="118"/>
    </row>
    <row r="13" spans="2:9" ht="16.5" thickBot="1" thickTop="1">
      <c r="B13" s="110" t="s">
        <v>37</v>
      </c>
      <c r="C13" s="110"/>
      <c r="D13" s="110"/>
      <c r="E13" s="110"/>
      <c r="F13" s="110"/>
      <c r="G13" s="110"/>
      <c r="H13" s="110"/>
      <c r="I13" s="110"/>
    </row>
    <row r="14" spans="2:9" ht="15" customHeight="1" thickBot="1" thickTop="1">
      <c r="B14" s="94" t="s">
        <v>31</v>
      </c>
      <c r="C14" s="94"/>
      <c r="D14" s="94" t="s">
        <v>14</v>
      </c>
      <c r="E14" s="94" t="s">
        <v>19</v>
      </c>
      <c r="F14" s="94"/>
      <c r="G14" s="94"/>
      <c r="H14" s="94"/>
      <c r="I14" s="94" t="s">
        <v>22</v>
      </c>
    </row>
    <row r="15" spans="2:9" ht="49.5" customHeight="1" thickBot="1" thickTop="1">
      <c r="B15" s="94"/>
      <c r="C15" s="94"/>
      <c r="D15" s="94"/>
      <c r="E15" s="37" t="s">
        <v>15</v>
      </c>
      <c r="F15" s="37" t="s">
        <v>16</v>
      </c>
      <c r="G15" s="37" t="s">
        <v>17</v>
      </c>
      <c r="H15" s="37" t="s">
        <v>18</v>
      </c>
      <c r="I15" s="94"/>
    </row>
    <row r="16" spans="2:9" ht="23.25" customHeight="1" thickBot="1" thickTop="1">
      <c r="B16" s="121" t="s">
        <v>130</v>
      </c>
      <c r="C16" s="122"/>
      <c r="D16" s="122"/>
      <c r="E16" s="122"/>
      <c r="F16" s="122"/>
      <c r="G16" s="122"/>
      <c r="H16" s="122"/>
      <c r="I16" s="123"/>
    </row>
    <row r="17" spans="2:9" ht="16.5" thickBot="1" thickTop="1">
      <c r="B17" s="95" t="s">
        <v>29</v>
      </c>
      <c r="C17" s="34" t="s">
        <v>20</v>
      </c>
      <c r="D17" s="45">
        <v>983.99</v>
      </c>
      <c r="E17" s="37" t="s">
        <v>134</v>
      </c>
      <c r="F17" s="37" t="s">
        <v>134</v>
      </c>
      <c r="G17" s="37" t="s">
        <v>134</v>
      </c>
      <c r="H17" s="37" t="s">
        <v>134</v>
      </c>
      <c r="I17" s="37" t="s">
        <v>134</v>
      </c>
    </row>
    <row r="18" spans="2:9" ht="16.5" thickBot="1" thickTop="1">
      <c r="B18" s="95"/>
      <c r="C18" s="36" t="s">
        <v>36</v>
      </c>
      <c r="D18" s="35" t="s">
        <v>134</v>
      </c>
      <c r="E18" s="37" t="s">
        <v>134</v>
      </c>
      <c r="F18" s="37" t="s">
        <v>134</v>
      </c>
      <c r="G18" s="37" t="s">
        <v>134</v>
      </c>
      <c r="H18" s="37" t="s">
        <v>134</v>
      </c>
      <c r="I18" s="37" t="s">
        <v>134</v>
      </c>
    </row>
    <row r="19" spans="2:9" ht="16.5" thickBot="1" thickTop="1">
      <c r="B19" s="111" t="s">
        <v>30</v>
      </c>
      <c r="C19" s="34" t="s">
        <v>20</v>
      </c>
      <c r="D19" s="45">
        <v>983.99</v>
      </c>
      <c r="E19" s="37" t="s">
        <v>134</v>
      </c>
      <c r="F19" s="37" t="s">
        <v>134</v>
      </c>
      <c r="G19" s="37" t="s">
        <v>134</v>
      </c>
      <c r="H19" s="37" t="s">
        <v>134</v>
      </c>
      <c r="I19" s="37" t="s">
        <v>134</v>
      </c>
    </row>
    <row r="20" spans="2:9" ht="27" thickBot="1" thickTop="1">
      <c r="B20" s="111"/>
      <c r="C20" s="34" t="s">
        <v>36</v>
      </c>
      <c r="D20" s="37" t="s">
        <v>134</v>
      </c>
      <c r="E20" s="37" t="s">
        <v>134</v>
      </c>
      <c r="F20" s="37" t="s">
        <v>134</v>
      </c>
      <c r="G20" s="37" t="s">
        <v>134</v>
      </c>
      <c r="H20" s="37" t="s">
        <v>134</v>
      </c>
      <c r="I20" s="37" t="s">
        <v>134</v>
      </c>
    </row>
    <row r="21" spans="2:9" ht="23.25" customHeight="1" thickBot="1" thickTop="1">
      <c r="B21" s="121" t="s">
        <v>131</v>
      </c>
      <c r="C21" s="122"/>
      <c r="D21" s="122"/>
      <c r="E21" s="122"/>
      <c r="F21" s="122"/>
      <c r="G21" s="122"/>
      <c r="H21" s="122"/>
      <c r="I21" s="123"/>
    </row>
    <row r="22" spans="2:9" ht="16.5" thickBot="1" thickTop="1">
      <c r="B22" s="95" t="s">
        <v>29</v>
      </c>
      <c r="C22" s="34" t="s">
        <v>20</v>
      </c>
      <c r="D22" s="45">
        <v>1188</v>
      </c>
      <c r="E22" s="37" t="s">
        <v>134</v>
      </c>
      <c r="F22" s="37" t="s">
        <v>134</v>
      </c>
      <c r="G22" s="37" t="s">
        <v>134</v>
      </c>
      <c r="H22" s="37" t="s">
        <v>134</v>
      </c>
      <c r="I22" s="37" t="s">
        <v>134</v>
      </c>
    </row>
    <row r="23" spans="2:9" ht="16.5" thickBot="1" thickTop="1">
      <c r="B23" s="95"/>
      <c r="C23" s="36" t="s">
        <v>36</v>
      </c>
      <c r="D23" s="35" t="s">
        <v>134</v>
      </c>
      <c r="E23" s="37" t="s">
        <v>134</v>
      </c>
      <c r="F23" s="37" t="s">
        <v>134</v>
      </c>
      <c r="G23" s="37" t="s">
        <v>134</v>
      </c>
      <c r="H23" s="37" t="s">
        <v>134</v>
      </c>
      <c r="I23" s="37" t="s">
        <v>134</v>
      </c>
    </row>
    <row r="24" spans="2:9" ht="16.5" thickBot="1" thickTop="1">
      <c r="B24" s="111" t="s">
        <v>30</v>
      </c>
      <c r="C24" s="34" t="s">
        <v>20</v>
      </c>
      <c r="D24" s="45">
        <v>1188</v>
      </c>
      <c r="E24" s="37" t="s">
        <v>134</v>
      </c>
      <c r="F24" s="37" t="s">
        <v>134</v>
      </c>
      <c r="G24" s="37" t="s">
        <v>134</v>
      </c>
      <c r="H24" s="37" t="s">
        <v>134</v>
      </c>
      <c r="I24" s="37" t="s">
        <v>134</v>
      </c>
    </row>
    <row r="25" spans="2:9" ht="27" thickBot="1" thickTop="1">
      <c r="B25" s="111"/>
      <c r="C25" s="34" t="s">
        <v>36</v>
      </c>
      <c r="D25" s="37" t="s">
        <v>134</v>
      </c>
      <c r="E25" s="37" t="s">
        <v>134</v>
      </c>
      <c r="F25" s="37" t="s">
        <v>134</v>
      </c>
      <c r="G25" s="37" t="s">
        <v>134</v>
      </c>
      <c r="H25" s="37" t="s">
        <v>134</v>
      </c>
      <c r="I25" s="37" t="s">
        <v>134</v>
      </c>
    </row>
    <row r="26" spans="2:9" ht="23.25" customHeight="1" thickBot="1" thickTop="1">
      <c r="B26" s="121" t="s">
        <v>132</v>
      </c>
      <c r="C26" s="122"/>
      <c r="D26" s="122"/>
      <c r="E26" s="122"/>
      <c r="F26" s="122"/>
      <c r="G26" s="122"/>
      <c r="H26" s="122"/>
      <c r="I26" s="123"/>
    </row>
    <row r="27" spans="2:9" ht="16.5" thickBot="1" thickTop="1">
      <c r="B27" s="95" t="s">
        <v>29</v>
      </c>
      <c r="C27" s="34" t="s">
        <v>20</v>
      </c>
      <c r="D27" s="45">
        <v>1053.24</v>
      </c>
      <c r="E27" s="37" t="s">
        <v>134</v>
      </c>
      <c r="F27" s="37" t="s">
        <v>134</v>
      </c>
      <c r="G27" s="37" t="s">
        <v>134</v>
      </c>
      <c r="H27" s="37" t="s">
        <v>134</v>
      </c>
      <c r="I27" s="37" t="s">
        <v>134</v>
      </c>
    </row>
    <row r="28" spans="2:9" ht="16.5" thickBot="1" thickTop="1">
      <c r="B28" s="95"/>
      <c r="C28" s="36" t="s">
        <v>36</v>
      </c>
      <c r="D28" s="35" t="s">
        <v>134</v>
      </c>
      <c r="E28" s="37" t="s">
        <v>134</v>
      </c>
      <c r="F28" s="37" t="s">
        <v>134</v>
      </c>
      <c r="G28" s="37" t="s">
        <v>134</v>
      </c>
      <c r="H28" s="37" t="s">
        <v>134</v>
      </c>
      <c r="I28" s="37" t="s">
        <v>134</v>
      </c>
    </row>
    <row r="29" spans="2:9" ht="16.5" thickBot="1" thickTop="1">
      <c r="B29" s="111" t="s">
        <v>30</v>
      </c>
      <c r="C29" s="34" t="s">
        <v>20</v>
      </c>
      <c r="D29" s="45">
        <v>1053.24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</row>
    <row r="30" spans="2:9" ht="27" thickBot="1" thickTop="1">
      <c r="B30" s="111"/>
      <c r="C30" s="34" t="s">
        <v>36</v>
      </c>
      <c r="D30" s="37" t="s">
        <v>134</v>
      </c>
      <c r="E30" s="37" t="s">
        <v>134</v>
      </c>
      <c r="F30" s="37" t="s">
        <v>134</v>
      </c>
      <c r="G30" s="37" t="s">
        <v>134</v>
      </c>
      <c r="H30" s="37" t="s">
        <v>134</v>
      </c>
      <c r="I30" s="37" t="s">
        <v>134</v>
      </c>
    </row>
    <row r="31" spans="2:9" ht="23.25" customHeight="1" thickBot="1" thickTop="1">
      <c r="B31" s="121" t="s">
        <v>133</v>
      </c>
      <c r="C31" s="122"/>
      <c r="D31" s="122"/>
      <c r="E31" s="122"/>
      <c r="F31" s="122"/>
      <c r="G31" s="122"/>
      <c r="H31" s="122"/>
      <c r="I31" s="123"/>
    </row>
    <row r="32" spans="2:9" ht="16.5" thickBot="1" thickTop="1">
      <c r="B32" s="95" t="s">
        <v>29</v>
      </c>
      <c r="C32" s="34" t="s">
        <v>20</v>
      </c>
      <c r="D32" s="45">
        <v>1035.17</v>
      </c>
      <c r="E32" s="37" t="s">
        <v>134</v>
      </c>
      <c r="F32" s="37" t="s">
        <v>134</v>
      </c>
      <c r="G32" s="37" t="s">
        <v>134</v>
      </c>
      <c r="H32" s="37" t="s">
        <v>134</v>
      </c>
      <c r="I32" s="37" t="s">
        <v>134</v>
      </c>
    </row>
    <row r="33" spans="2:9" ht="16.5" thickBot="1" thickTop="1">
      <c r="B33" s="95"/>
      <c r="C33" s="36" t="s">
        <v>36</v>
      </c>
      <c r="D33" s="35" t="s">
        <v>134</v>
      </c>
      <c r="E33" s="37" t="s">
        <v>134</v>
      </c>
      <c r="F33" s="37" t="s">
        <v>134</v>
      </c>
      <c r="G33" s="37" t="s">
        <v>134</v>
      </c>
      <c r="H33" s="37" t="s">
        <v>134</v>
      </c>
      <c r="I33" s="37" t="s">
        <v>134</v>
      </c>
    </row>
    <row r="34" spans="2:9" ht="16.5" thickBot="1" thickTop="1">
      <c r="B34" s="111" t="s">
        <v>30</v>
      </c>
      <c r="C34" s="34" t="s">
        <v>20</v>
      </c>
      <c r="D34" s="45">
        <v>1035.17</v>
      </c>
      <c r="E34" s="37" t="s">
        <v>134</v>
      </c>
      <c r="F34" s="37" t="s">
        <v>134</v>
      </c>
      <c r="G34" s="37" t="s">
        <v>134</v>
      </c>
      <c r="H34" s="37" t="s">
        <v>134</v>
      </c>
      <c r="I34" s="37" t="s">
        <v>134</v>
      </c>
    </row>
    <row r="35" spans="2:9" ht="27" thickBot="1" thickTop="1">
      <c r="B35" s="111"/>
      <c r="C35" s="34" t="s">
        <v>36</v>
      </c>
      <c r="D35" s="37" t="s">
        <v>134</v>
      </c>
      <c r="E35" s="37" t="s">
        <v>134</v>
      </c>
      <c r="F35" s="37" t="s">
        <v>134</v>
      </c>
      <c r="G35" s="37" t="s">
        <v>134</v>
      </c>
      <c r="H35" s="37" t="s">
        <v>134</v>
      </c>
      <c r="I35" s="37" t="s">
        <v>134</v>
      </c>
    </row>
    <row r="36" spans="2:9" ht="15.75" thickTop="1">
      <c r="B36" s="43"/>
      <c r="C36" s="40"/>
      <c r="D36" s="41"/>
      <c r="E36" s="41"/>
      <c r="F36" s="41"/>
      <c r="G36" s="41"/>
      <c r="H36" s="41"/>
      <c r="I36" s="44"/>
    </row>
    <row r="37" spans="2:9" ht="15">
      <c r="B37" s="43"/>
      <c r="C37" s="40"/>
      <c r="D37" s="41"/>
      <c r="E37" s="41"/>
      <c r="F37" s="41"/>
      <c r="G37" s="41"/>
      <c r="H37" s="41"/>
      <c r="I37" s="44"/>
    </row>
    <row r="38" spans="2:9" ht="30" customHeight="1">
      <c r="B38" s="92" t="s">
        <v>67</v>
      </c>
      <c r="C38" s="92"/>
      <c r="D38" s="92"/>
      <c r="E38" s="92"/>
      <c r="F38" s="92"/>
      <c r="G38" s="92"/>
      <c r="H38" s="92"/>
      <c r="I38" s="92"/>
    </row>
    <row r="39" spans="2:9" ht="70.5" customHeight="1">
      <c r="B39" s="92" t="s">
        <v>118</v>
      </c>
      <c r="C39" s="92"/>
      <c r="D39" s="92"/>
      <c r="E39" s="92"/>
      <c r="F39" s="92"/>
      <c r="G39" s="92"/>
      <c r="H39" s="92"/>
      <c r="I39" s="92"/>
    </row>
    <row r="40" spans="2:9" ht="15">
      <c r="B40" s="33"/>
      <c r="C40" s="33"/>
      <c r="D40" s="33"/>
      <c r="E40" s="33"/>
      <c r="F40" s="33"/>
      <c r="G40" s="33"/>
      <c r="H40" s="33"/>
      <c r="I40" s="33"/>
    </row>
    <row r="41" ht="15">
      <c r="A41" s="93"/>
    </row>
    <row r="42" ht="25.5" customHeight="1">
      <c r="A42" s="93"/>
    </row>
    <row r="47" ht="48.75" customHeight="1"/>
    <row r="48" ht="28.5" customHeight="1"/>
    <row r="49" ht="16.5" customHeight="1"/>
    <row r="50" ht="16.5" customHeight="1"/>
    <row r="51" ht="28.5" customHeight="1"/>
    <row r="52" ht="28.5" customHeight="1"/>
    <row r="57" ht="30.75" customHeight="1"/>
    <row r="58" ht="15" customHeight="1"/>
    <row r="59" ht="30.75" customHeight="1"/>
    <row r="62" ht="28.5" customHeight="1"/>
    <row r="64" ht="31.5" customHeight="1"/>
    <row r="65" ht="51.75" customHeight="1"/>
  </sheetData>
  <sheetProtection/>
  <mergeCells count="38">
    <mergeCell ref="B31:I31"/>
    <mergeCell ref="B32:B33"/>
    <mergeCell ref="B34:B35"/>
    <mergeCell ref="B16:I16"/>
    <mergeCell ref="B21:I21"/>
    <mergeCell ref="B22:B23"/>
    <mergeCell ref="B24:B25"/>
    <mergeCell ref="B26:I26"/>
    <mergeCell ref="B27:B28"/>
    <mergeCell ref="B29:B30"/>
    <mergeCell ref="B19:B20"/>
    <mergeCell ref="I14:I15"/>
    <mergeCell ref="B7:C7"/>
    <mergeCell ref="D7:I7"/>
    <mergeCell ref="D12:I12"/>
    <mergeCell ref="B8:C9"/>
    <mergeCell ref="B10:C10"/>
    <mergeCell ref="D14:D15"/>
    <mergeCell ref="A41:A42"/>
    <mergeCell ref="B2:I2"/>
    <mergeCell ref="B5:C5"/>
    <mergeCell ref="B6:C6"/>
    <mergeCell ref="D5:I5"/>
    <mergeCell ref="D6:I6"/>
    <mergeCell ref="E14:H14"/>
    <mergeCell ref="D11:I11"/>
    <mergeCell ref="B12:C12"/>
    <mergeCell ref="B13:I13"/>
    <mergeCell ref="B4:C4"/>
    <mergeCell ref="D4:I4"/>
    <mergeCell ref="B38:I38"/>
    <mergeCell ref="B39:I39"/>
    <mergeCell ref="A8:A9"/>
    <mergeCell ref="D8:I9"/>
    <mergeCell ref="B14:C15"/>
    <mergeCell ref="B17:B18"/>
    <mergeCell ref="D10:I10"/>
    <mergeCell ref="B11:C1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18.421875" style="47" customWidth="1"/>
    <col min="2" max="2" width="26.421875" style="47" customWidth="1"/>
    <col min="3" max="3" width="31.421875" style="47" customWidth="1"/>
    <col min="4" max="4" width="33.28125" style="47" customWidth="1"/>
  </cols>
  <sheetData>
    <row r="1" ht="15">
      <c r="A1" s="46"/>
    </row>
    <row r="2" spans="1:4" ht="45.75" customHeight="1">
      <c r="A2" s="126" t="s">
        <v>119</v>
      </c>
      <c r="B2" s="127"/>
      <c r="C2" s="127"/>
      <c r="D2" s="127"/>
    </row>
    <row r="3" ht="15.75" thickBot="1"/>
    <row r="4" spans="1:4" ht="15.75" thickTop="1">
      <c r="A4" s="136" t="s">
        <v>0</v>
      </c>
      <c r="B4" s="137"/>
      <c r="C4" s="138" t="s">
        <v>156</v>
      </c>
      <c r="D4" s="139"/>
    </row>
    <row r="5" spans="1:4" ht="15">
      <c r="A5" s="140" t="s">
        <v>58</v>
      </c>
      <c r="B5" s="141"/>
      <c r="C5" s="149">
        <v>7016007090</v>
      </c>
      <c r="D5" s="150"/>
    </row>
    <row r="6" spans="1:4" ht="15">
      <c r="A6" s="140" t="s">
        <v>24</v>
      </c>
      <c r="B6" s="141"/>
      <c r="C6" s="149">
        <v>701601001</v>
      </c>
      <c r="D6" s="150"/>
    </row>
    <row r="7" spans="1:13" ht="28.5" customHeight="1" thickBot="1">
      <c r="A7" s="140" t="s">
        <v>59</v>
      </c>
      <c r="B7" s="141"/>
      <c r="C7" s="124" t="s">
        <v>135</v>
      </c>
      <c r="D7" s="125"/>
      <c r="F7" s="42"/>
      <c r="G7" s="42"/>
      <c r="H7" s="42"/>
      <c r="I7" s="42"/>
      <c r="J7" s="42"/>
      <c r="K7" s="42"/>
      <c r="L7" s="42"/>
      <c r="M7" s="42"/>
    </row>
    <row r="8" spans="1:13" ht="44.25" customHeight="1" thickTop="1">
      <c r="A8" s="134" t="s">
        <v>143</v>
      </c>
      <c r="B8" s="135"/>
      <c r="C8" s="157" t="s">
        <v>160</v>
      </c>
      <c r="D8" s="158"/>
      <c r="F8" s="42"/>
      <c r="G8" s="161"/>
      <c r="H8" s="161"/>
      <c r="I8" s="161"/>
      <c r="J8" s="161"/>
      <c r="K8" s="161"/>
      <c r="L8" s="161"/>
      <c r="M8" s="42"/>
    </row>
    <row r="9" spans="1:13" ht="39.75" customHeight="1">
      <c r="A9" s="132" t="s">
        <v>21</v>
      </c>
      <c r="B9" s="133"/>
      <c r="C9" s="159" t="s">
        <v>161</v>
      </c>
      <c r="D9" s="160"/>
      <c r="F9" s="42"/>
      <c r="G9" s="161"/>
      <c r="H9" s="161"/>
      <c r="I9" s="161"/>
      <c r="J9" s="161"/>
      <c r="K9" s="161"/>
      <c r="L9" s="161"/>
      <c r="M9" s="42"/>
    </row>
    <row r="10" spans="1:13" ht="15">
      <c r="A10" s="151" t="s">
        <v>60</v>
      </c>
      <c r="B10" s="152"/>
      <c r="C10" s="153" t="s">
        <v>162</v>
      </c>
      <c r="D10" s="154"/>
      <c r="F10" s="42"/>
      <c r="G10" s="42"/>
      <c r="H10" s="42"/>
      <c r="I10" s="42"/>
      <c r="J10" s="42"/>
      <c r="K10" s="42"/>
      <c r="L10" s="42"/>
      <c r="M10" s="42"/>
    </row>
    <row r="11" spans="1:13" ht="15.75" thickBot="1">
      <c r="A11" s="128" t="s">
        <v>1</v>
      </c>
      <c r="B11" s="129"/>
      <c r="C11" s="130" t="s">
        <v>136</v>
      </c>
      <c r="D11" s="131"/>
      <c r="F11" s="42"/>
      <c r="G11" s="42"/>
      <c r="H11" s="42"/>
      <c r="I11" s="42"/>
      <c r="J11" s="42"/>
      <c r="K11" s="42"/>
      <c r="L11" s="42"/>
      <c r="M11" s="42"/>
    </row>
    <row r="12" spans="1:13" ht="16.5" thickBot="1" thickTop="1">
      <c r="A12" s="164" t="s">
        <v>41</v>
      </c>
      <c r="B12" s="164"/>
      <c r="C12" s="164" t="s">
        <v>6</v>
      </c>
      <c r="D12" s="164"/>
      <c r="F12" s="42"/>
      <c r="G12" s="42"/>
      <c r="H12" s="42"/>
      <c r="I12" s="42"/>
      <c r="J12" s="42"/>
      <c r="K12" s="42"/>
      <c r="L12" s="42"/>
      <c r="M12" s="42"/>
    </row>
    <row r="13" spans="1:4" ht="15" customHeight="1" thickBot="1" thickTop="1">
      <c r="A13" s="143" t="s">
        <v>57</v>
      </c>
      <c r="B13" s="143"/>
      <c r="C13" s="145" t="s">
        <v>142</v>
      </c>
      <c r="D13" s="146"/>
    </row>
    <row r="14" spans="1:4" ht="16.5" thickBot="1" thickTop="1">
      <c r="A14" s="144"/>
      <c r="B14" s="144"/>
      <c r="C14" s="147"/>
      <c r="D14" s="148"/>
    </row>
    <row r="15" spans="1:4" ht="18.75" customHeight="1" thickBot="1">
      <c r="A15" s="162" t="s">
        <v>137</v>
      </c>
      <c r="B15" s="163"/>
      <c r="C15" s="48">
        <v>130.35</v>
      </c>
      <c r="D15" s="49" t="s">
        <v>138</v>
      </c>
    </row>
    <row r="16" spans="1:4" ht="21" customHeight="1" thickBot="1">
      <c r="A16" s="162" t="s">
        <v>139</v>
      </c>
      <c r="B16" s="163"/>
      <c r="C16" s="48">
        <v>355.35</v>
      </c>
      <c r="D16" s="49" t="s">
        <v>138</v>
      </c>
    </row>
    <row r="17" spans="1:4" ht="21.75" customHeight="1" thickBot="1">
      <c r="A17" s="162" t="s">
        <v>140</v>
      </c>
      <c r="B17" s="163"/>
      <c r="C17" s="48">
        <v>137.78</v>
      </c>
      <c r="D17" s="49" t="s">
        <v>138</v>
      </c>
    </row>
    <row r="18" spans="1:4" ht="20.25" customHeight="1" thickBot="1">
      <c r="A18" s="155" t="s">
        <v>141</v>
      </c>
      <c r="B18" s="156"/>
      <c r="C18" s="50">
        <v>165.75</v>
      </c>
      <c r="D18" s="51" t="s">
        <v>138</v>
      </c>
    </row>
    <row r="20" spans="1:9" ht="33" customHeight="1">
      <c r="A20" s="142" t="s">
        <v>67</v>
      </c>
      <c r="B20" s="142"/>
      <c r="C20" s="142"/>
      <c r="D20" s="142"/>
      <c r="E20" s="15"/>
      <c r="F20" s="15"/>
      <c r="G20" s="15"/>
      <c r="H20" s="15"/>
      <c r="I20" s="15"/>
    </row>
    <row r="21" spans="1:9" ht="64.5" customHeight="1">
      <c r="A21" s="142" t="s">
        <v>120</v>
      </c>
      <c r="B21" s="142"/>
      <c r="C21" s="142"/>
      <c r="D21" s="142"/>
      <c r="E21" s="15"/>
      <c r="F21" s="15"/>
      <c r="G21" s="15"/>
      <c r="H21" s="15"/>
      <c r="I21" s="15"/>
    </row>
  </sheetData>
  <sheetProtection/>
  <mergeCells count="28">
    <mergeCell ref="A18:B18"/>
    <mergeCell ref="C8:D8"/>
    <mergeCell ref="C9:D9"/>
    <mergeCell ref="G8:L9"/>
    <mergeCell ref="A15:B15"/>
    <mergeCell ref="A16:B16"/>
    <mergeCell ref="A17:B17"/>
    <mergeCell ref="A12:B12"/>
    <mergeCell ref="C12:D12"/>
    <mergeCell ref="A20:D20"/>
    <mergeCell ref="A21:D21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A8:B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49.00390625" style="0" customWidth="1"/>
    <col min="2" max="2" width="63.57421875" style="0" customWidth="1"/>
  </cols>
  <sheetData>
    <row r="2" spans="1:2" ht="36" customHeight="1">
      <c r="A2" s="172" t="s">
        <v>164</v>
      </c>
      <c r="B2" s="168"/>
    </row>
    <row r="3" ht="14.25" customHeight="1"/>
    <row r="4" spans="1:2" ht="15">
      <c r="A4" s="4" t="s">
        <v>0</v>
      </c>
      <c r="B4" s="3" t="str">
        <f>'Т1.2'!C4</f>
        <v>Общество с ограниченной ответственностью "Шегарский водозабор"</v>
      </c>
    </row>
    <row r="5" spans="1:2" ht="15">
      <c r="A5" s="4" t="s">
        <v>23</v>
      </c>
      <c r="B5" s="52">
        <f>'Т1.2'!C5</f>
        <v>7016007090</v>
      </c>
    </row>
    <row r="6" spans="1:2" ht="15">
      <c r="A6" s="4" t="s">
        <v>24</v>
      </c>
      <c r="B6" s="52">
        <f>'Т1.2'!C6</f>
        <v>701601001</v>
      </c>
    </row>
    <row r="7" spans="1:2" ht="30">
      <c r="A7" s="4" t="s">
        <v>59</v>
      </c>
      <c r="B7" s="53" t="str">
        <f>'Т1.2'!C7</f>
        <v>Томская область, Шегарский район, с.Мельниково, ул.Московская 13, оф.8</v>
      </c>
    </row>
    <row r="8" spans="1:2" ht="15">
      <c r="A8" s="4" t="s">
        <v>61</v>
      </c>
      <c r="B8" s="81" t="s">
        <v>165</v>
      </c>
    </row>
    <row r="10" ht="14.25" customHeight="1" thickBot="1"/>
    <row r="11" spans="1:2" ht="16.5" thickBot="1" thickTop="1">
      <c r="A11" s="5" t="s">
        <v>5</v>
      </c>
      <c r="B11" s="6" t="s">
        <v>6</v>
      </c>
    </row>
    <row r="12" spans="1:2" ht="31.5" customHeight="1" thickBot="1" thickTop="1">
      <c r="A12" s="24" t="s">
        <v>68</v>
      </c>
      <c r="B12" s="73" t="s">
        <v>144</v>
      </c>
    </row>
    <row r="13" spans="1:2" ht="16.5" thickBot="1" thickTop="1">
      <c r="A13" s="24" t="s">
        <v>69</v>
      </c>
      <c r="B13" s="74">
        <v>7568.956</v>
      </c>
    </row>
    <row r="14" spans="1:3" ht="48.75" customHeight="1" thickTop="1">
      <c r="A14" s="18" t="s">
        <v>70</v>
      </c>
      <c r="B14" s="76">
        <f>B16+B17+B20+B26+B24+B28+B29</f>
        <v>7457.099630000001</v>
      </c>
      <c r="C14" s="79"/>
    </row>
    <row r="15" spans="1:3" ht="30">
      <c r="A15" s="19" t="s">
        <v>38</v>
      </c>
      <c r="B15" s="67" t="s">
        <v>134</v>
      </c>
      <c r="C15" s="79"/>
    </row>
    <row r="16" spans="1:3" ht="15">
      <c r="A16" s="19" t="s">
        <v>108</v>
      </c>
      <c r="B16" s="70">
        <v>3782.41857</v>
      </c>
      <c r="C16" s="79"/>
    </row>
    <row r="17" spans="1:3" ht="45">
      <c r="A17" s="19" t="s">
        <v>40</v>
      </c>
      <c r="B17" s="70">
        <v>1013.98444</v>
      </c>
      <c r="C17" s="79"/>
    </row>
    <row r="18" spans="1:3" ht="15">
      <c r="A18" s="20" t="s">
        <v>62</v>
      </c>
      <c r="B18" s="70">
        <f>B17/B19*1000</f>
        <v>3699.9979565772665</v>
      </c>
      <c r="C18" s="79"/>
    </row>
    <row r="19" spans="1:3" ht="15">
      <c r="A19" s="20" t="s">
        <v>42</v>
      </c>
      <c r="B19" s="67">
        <v>274.05</v>
      </c>
      <c r="C19" s="79"/>
    </row>
    <row r="20" spans="1:3" ht="35.25" customHeight="1">
      <c r="A20" s="19" t="s">
        <v>43</v>
      </c>
      <c r="B20" s="70">
        <v>176.15361</v>
      </c>
      <c r="C20" s="85"/>
    </row>
    <row r="21" spans="1:3" ht="30">
      <c r="A21" s="19" t="s">
        <v>44</v>
      </c>
      <c r="B21" s="67">
        <v>0</v>
      </c>
      <c r="C21" s="79"/>
    </row>
    <row r="22" spans="1:3" ht="45">
      <c r="A22" s="19" t="s">
        <v>45</v>
      </c>
      <c r="B22" s="67">
        <v>0</v>
      </c>
      <c r="C22" s="79"/>
    </row>
    <row r="23" spans="1:3" ht="45">
      <c r="A23" s="19" t="s">
        <v>46</v>
      </c>
      <c r="B23" s="67">
        <v>0</v>
      </c>
      <c r="C23" s="79"/>
    </row>
    <row r="24" spans="1:3" ht="30">
      <c r="A24" s="19" t="s">
        <v>47</v>
      </c>
      <c r="B24" s="70">
        <f>B25</f>
        <v>1317.83604</v>
      </c>
      <c r="C24" s="79"/>
    </row>
    <row r="25" spans="1:3" ht="30">
      <c r="A25" s="21" t="s">
        <v>48</v>
      </c>
      <c r="B25" s="70">
        <f>981.99407+333.87798+1.96399</f>
        <v>1317.83604</v>
      </c>
      <c r="C25" s="79"/>
    </row>
    <row r="26" spans="1:3" ht="30">
      <c r="A26" s="19" t="s">
        <v>49</v>
      </c>
      <c r="B26" s="70">
        <v>741.23503</v>
      </c>
      <c r="C26" s="79"/>
    </row>
    <row r="27" spans="1:3" ht="30">
      <c r="A27" s="21" t="s">
        <v>50</v>
      </c>
      <c r="B27" s="67">
        <v>0</v>
      </c>
      <c r="C27" s="79"/>
    </row>
    <row r="28" spans="1:3" ht="30">
      <c r="A28" s="19" t="s">
        <v>51</v>
      </c>
      <c r="B28" s="70">
        <f>39.00112+7.53629+358.55281</f>
        <v>405.09022000000004</v>
      </c>
      <c r="C28" s="79"/>
    </row>
    <row r="29" spans="1:3" ht="63" thickBot="1">
      <c r="A29" s="22" t="s">
        <v>109</v>
      </c>
      <c r="B29" s="224">
        <f>20.38172</f>
        <v>20.38172</v>
      </c>
      <c r="C29" s="79"/>
    </row>
    <row r="30" spans="1:2" ht="31.5" thickBot="1" thickTop="1">
      <c r="A30" s="23" t="s">
        <v>71</v>
      </c>
      <c r="B30" s="71">
        <f>B13-B14</f>
        <v>111.85636999999952</v>
      </c>
    </row>
    <row r="31" spans="1:2" ht="15.75" thickTop="1">
      <c r="A31" s="18" t="s">
        <v>72</v>
      </c>
      <c r="B31" s="76">
        <f>B30-0.01*B13</f>
        <v>36.166809999999515</v>
      </c>
    </row>
    <row r="32" spans="1:2" ht="91.5" customHeight="1" thickBot="1">
      <c r="A32" s="22" t="s">
        <v>7</v>
      </c>
      <c r="B32" s="68" t="s">
        <v>134</v>
      </c>
    </row>
    <row r="33" spans="1:2" ht="30.75" thickTop="1">
      <c r="A33" s="18" t="s">
        <v>73</v>
      </c>
      <c r="B33" s="72" t="s">
        <v>134</v>
      </c>
    </row>
    <row r="34" spans="1:2" ht="30.75" thickBot="1">
      <c r="A34" s="22" t="s">
        <v>9</v>
      </c>
      <c r="B34" s="68" t="s">
        <v>134</v>
      </c>
    </row>
    <row r="35" spans="1:2" ht="46.5" thickBot="1" thickTop="1">
      <c r="A35" s="24" t="s">
        <v>90</v>
      </c>
      <c r="B35" s="74"/>
    </row>
    <row r="36" spans="1:2" ht="16.5" thickBot="1" thickTop="1">
      <c r="A36" s="24" t="s">
        <v>74</v>
      </c>
      <c r="B36" s="74">
        <v>3.44</v>
      </c>
    </row>
    <row r="37" spans="1:2" ht="16.5" thickBot="1" thickTop="1">
      <c r="A37" s="24" t="s">
        <v>75</v>
      </c>
      <c r="B37" s="74">
        <v>2.54</v>
      </c>
    </row>
    <row r="38" spans="1:2" ht="31.5" thickBot="1" thickTop="1">
      <c r="A38" s="24" t="s">
        <v>76</v>
      </c>
      <c r="B38" s="74">
        <v>7.75</v>
      </c>
    </row>
    <row r="39" spans="1:2" ht="16.5" thickBot="1" thickTop="1">
      <c r="A39" s="24" t="s">
        <v>77</v>
      </c>
      <c r="B39" s="74" t="s">
        <v>134</v>
      </c>
    </row>
    <row r="40" spans="1:2" ht="30.75" thickTop="1">
      <c r="A40" s="18" t="s">
        <v>78</v>
      </c>
      <c r="B40" s="72">
        <v>6.75</v>
      </c>
    </row>
    <row r="41" spans="1:2" ht="15">
      <c r="A41" s="19" t="s">
        <v>8</v>
      </c>
      <c r="B41" s="67" t="s">
        <v>134</v>
      </c>
    </row>
    <row r="42" spans="1:2" ht="15.75" thickBot="1">
      <c r="A42" s="22" t="s">
        <v>64</v>
      </c>
      <c r="B42" s="68">
        <v>6.75</v>
      </c>
    </row>
    <row r="43" spans="1:2" ht="32.25" customHeight="1" thickBot="1" thickTop="1">
      <c r="A43" s="24" t="s">
        <v>79</v>
      </c>
      <c r="B43" s="74">
        <v>11.6</v>
      </c>
    </row>
    <row r="44" spans="1:2" ht="31.5" thickBot="1" thickTop="1">
      <c r="A44" s="24" t="s">
        <v>80</v>
      </c>
      <c r="B44" s="74">
        <v>4.324</v>
      </c>
    </row>
    <row r="45" spans="1:2" ht="31.5" thickBot="1" thickTop="1">
      <c r="A45" s="24" t="s">
        <v>81</v>
      </c>
      <c r="B45" s="74" t="s">
        <v>134</v>
      </c>
    </row>
    <row r="46" spans="1:2" ht="16.5" thickBot="1" thickTop="1">
      <c r="A46" s="24" t="s">
        <v>82</v>
      </c>
      <c r="B46" s="74" t="s">
        <v>134</v>
      </c>
    </row>
    <row r="47" spans="1:2" ht="16.5" thickBot="1" thickTop="1">
      <c r="A47" s="24" t="s">
        <v>83</v>
      </c>
      <c r="B47" s="74" t="s">
        <v>145</v>
      </c>
    </row>
    <row r="48" spans="1:2" ht="16.5" thickBot="1" thickTop="1">
      <c r="A48" s="24" t="s">
        <v>84</v>
      </c>
      <c r="B48" s="74" t="s">
        <v>134</v>
      </c>
    </row>
    <row r="49" spans="1:2" ht="31.5" thickBot="1" thickTop="1">
      <c r="A49" s="24" t="s">
        <v>85</v>
      </c>
      <c r="B49" s="74">
        <v>9.5</v>
      </c>
    </row>
    <row r="50" spans="1:2" ht="46.5" thickBot="1" thickTop="1">
      <c r="A50" s="24" t="s">
        <v>86</v>
      </c>
      <c r="B50" s="74">
        <v>158</v>
      </c>
    </row>
    <row r="51" spans="1:2" ht="46.5" thickBot="1" thickTop="1">
      <c r="A51" s="24" t="s">
        <v>87</v>
      </c>
      <c r="B51" s="74">
        <v>34.97</v>
      </c>
    </row>
    <row r="52" spans="1:2" ht="46.5" thickBot="1" thickTop="1">
      <c r="A52" s="24" t="s">
        <v>88</v>
      </c>
      <c r="B52" s="74">
        <v>0.89</v>
      </c>
    </row>
    <row r="53" ht="15.75" thickTop="1"/>
    <row r="54" spans="1:2" ht="30" customHeight="1">
      <c r="A54" s="165" t="s">
        <v>89</v>
      </c>
      <c r="B54" s="165"/>
    </row>
    <row r="55" spans="1:2" ht="33" customHeight="1">
      <c r="A55" s="166" t="s">
        <v>99</v>
      </c>
      <c r="B55" s="166"/>
    </row>
    <row r="56" spans="1:2" ht="105.75" customHeight="1">
      <c r="A56" s="165" t="s">
        <v>110</v>
      </c>
      <c r="B56" s="165"/>
    </row>
    <row r="57" spans="1:2" ht="33.75" customHeight="1">
      <c r="A57" s="165" t="s">
        <v>91</v>
      </c>
      <c r="B57" s="16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0.75" customHeight="1">
      <c r="A2" s="167" t="str">
        <f>'Т2'!A2</f>
        <v>Форма Т.2. Информация об  основных показателях финансово-хозяйственной деятельности организации по плану на 2011год</v>
      </c>
      <c r="B2" s="168"/>
    </row>
    <row r="4" spans="1:2" ht="15">
      <c r="A4" s="4" t="s">
        <v>0</v>
      </c>
      <c r="B4" s="3" t="str">
        <f>'Т2'!B4</f>
        <v>Общество с ограниченной ответственностью "Шегарский водозабор"</v>
      </c>
    </row>
    <row r="5" spans="1:2" ht="15">
      <c r="A5" s="4" t="s">
        <v>23</v>
      </c>
      <c r="B5" s="52">
        <f>'Т2'!B5</f>
        <v>7016007090</v>
      </c>
    </row>
    <row r="6" spans="1:2" ht="15">
      <c r="A6" s="4" t="s">
        <v>24</v>
      </c>
      <c r="B6" s="52">
        <f>'Т1.2'!C6</f>
        <v>701601001</v>
      </c>
    </row>
    <row r="7" spans="1:2" ht="30">
      <c r="A7" s="4" t="s">
        <v>59</v>
      </c>
      <c r="B7" s="53" t="str">
        <f>'Т1.2'!C7</f>
        <v>Томская область, Шегарский район, с.Мельниково, ул.Московская 13, оф.8</v>
      </c>
    </row>
    <row r="8" spans="1:2" ht="15">
      <c r="A8" s="4" t="s">
        <v>61</v>
      </c>
      <c r="B8" s="80" t="str">
        <f>'Т2'!B8</f>
        <v>план на 2011 год</v>
      </c>
    </row>
    <row r="10" ht="15.75" thickBot="1"/>
    <row r="11" spans="1:2" ht="16.5" thickBot="1" thickTop="1">
      <c r="A11" s="5" t="s">
        <v>5</v>
      </c>
      <c r="B11" s="6" t="s">
        <v>6</v>
      </c>
    </row>
    <row r="12" spans="1:2" ht="31.5" thickBot="1" thickTop="1">
      <c r="A12" s="24" t="s">
        <v>68</v>
      </c>
      <c r="B12" s="65" t="s">
        <v>146</v>
      </c>
    </row>
    <row r="13" spans="1:3" ht="16.5" thickBot="1" thickTop="1">
      <c r="A13" s="24" t="s">
        <v>69</v>
      </c>
      <c r="B13" s="225">
        <v>2945.99934</v>
      </c>
      <c r="C13" s="79"/>
    </row>
    <row r="14" spans="1:3" ht="45.75" thickTop="1">
      <c r="A14" s="18" t="s">
        <v>70</v>
      </c>
      <c r="B14" s="75">
        <f>B16+B17+B20+B22+B24+B26+B28+B29</f>
        <v>2916.83103</v>
      </c>
      <c r="C14" s="79"/>
    </row>
    <row r="15" spans="1:3" ht="30">
      <c r="A15" s="19" t="s">
        <v>38</v>
      </c>
      <c r="B15" s="55" t="s">
        <v>134</v>
      </c>
      <c r="C15" s="79"/>
    </row>
    <row r="16" spans="1:3" ht="15">
      <c r="A16" s="19" t="s">
        <v>108</v>
      </c>
      <c r="B16" s="55">
        <v>1251.79414</v>
      </c>
      <c r="C16" s="79"/>
    </row>
    <row r="17" spans="1:3" ht="45">
      <c r="A17" s="19" t="s">
        <v>40</v>
      </c>
      <c r="B17" s="55">
        <v>378.83683</v>
      </c>
      <c r="C17" s="79"/>
    </row>
    <row r="18" spans="1:3" ht="15">
      <c r="A18" s="20" t="s">
        <v>62</v>
      </c>
      <c r="B18" s="55">
        <f>B17/B19</f>
        <v>3.699939740209005</v>
      </c>
      <c r="C18" s="79"/>
    </row>
    <row r="19" spans="1:3" ht="15">
      <c r="A19" s="20" t="s">
        <v>147</v>
      </c>
      <c r="B19" s="54">
        <v>102.39</v>
      </c>
      <c r="C19" s="79"/>
    </row>
    <row r="20" spans="1:3" ht="30">
      <c r="A20" s="19" t="s">
        <v>43</v>
      </c>
      <c r="B20" s="54">
        <v>83.05536</v>
      </c>
      <c r="C20" s="79"/>
    </row>
    <row r="21" spans="1:3" ht="30">
      <c r="A21" s="19" t="s">
        <v>44</v>
      </c>
      <c r="B21" s="54" t="s">
        <v>134</v>
      </c>
      <c r="C21" s="79"/>
    </row>
    <row r="22" spans="1:3" ht="45">
      <c r="A22" s="19" t="s">
        <v>45</v>
      </c>
      <c r="B22" s="54">
        <v>0</v>
      </c>
      <c r="C22" s="79"/>
    </row>
    <row r="23" spans="1:3" ht="45">
      <c r="A23" s="19" t="s">
        <v>46</v>
      </c>
      <c r="B23" s="54" t="s">
        <v>134</v>
      </c>
      <c r="C23" s="79"/>
    </row>
    <row r="24" spans="1:3" ht="30">
      <c r="A24" s="19" t="s">
        <v>47</v>
      </c>
      <c r="B24" s="55">
        <f>B25</f>
        <v>992.62391</v>
      </c>
      <c r="C24" s="79"/>
    </row>
    <row r="25" spans="1:3" ht="30">
      <c r="A25" s="21" t="s">
        <v>48</v>
      </c>
      <c r="B25" s="55">
        <f>739.66014+251.48445+1.47932</f>
        <v>992.62391</v>
      </c>
      <c r="C25" s="79"/>
    </row>
    <row r="26" spans="1:3" ht="30">
      <c r="A26" s="19" t="s">
        <v>49</v>
      </c>
      <c r="B26" s="55">
        <v>137.29979</v>
      </c>
      <c r="C26" s="79"/>
    </row>
    <row r="27" spans="1:3" ht="30">
      <c r="A27" s="21" t="s">
        <v>50</v>
      </c>
      <c r="B27" s="54"/>
      <c r="C27" s="79"/>
    </row>
    <row r="28" spans="1:2" ht="30">
      <c r="A28" s="19" t="s">
        <v>51</v>
      </c>
      <c r="B28" s="55">
        <f>40.9+7.837+7.484</f>
        <v>56.221</v>
      </c>
    </row>
    <row r="29" spans="1:2" ht="63" thickBot="1">
      <c r="A29" s="22" t="s">
        <v>109</v>
      </c>
      <c r="B29" s="69">
        <v>17</v>
      </c>
    </row>
    <row r="30" spans="1:2" ht="31.5" thickBot="1" thickTop="1">
      <c r="A30" s="23" t="s">
        <v>71</v>
      </c>
      <c r="B30" s="226">
        <f>B13-B14</f>
        <v>29.16831000000002</v>
      </c>
    </row>
    <row r="31" spans="1:2" ht="15.75" thickTop="1">
      <c r="A31" s="18" t="s">
        <v>72</v>
      </c>
      <c r="B31" s="75">
        <f>B30-0.01*B13</f>
        <v>-0.29168339999997883</v>
      </c>
    </row>
    <row r="32" spans="1:2" ht="75.75" thickBot="1">
      <c r="A32" s="22" t="s">
        <v>7</v>
      </c>
      <c r="B32" s="69" t="s">
        <v>134</v>
      </c>
    </row>
    <row r="33" spans="1:2" ht="30.75" thickTop="1">
      <c r="A33" s="18" t="s">
        <v>73</v>
      </c>
      <c r="B33" s="66" t="s">
        <v>134</v>
      </c>
    </row>
    <row r="34" spans="1:2" ht="30.75" thickBot="1">
      <c r="A34" s="22" t="s">
        <v>9</v>
      </c>
      <c r="B34" s="69" t="s">
        <v>134</v>
      </c>
    </row>
    <row r="35" spans="1:2" ht="46.5" thickBot="1" thickTop="1">
      <c r="A35" s="24" t="s">
        <v>90</v>
      </c>
      <c r="B35" s="65"/>
    </row>
    <row r="36" spans="1:2" ht="16.5" thickBot="1" thickTop="1">
      <c r="A36" s="24" t="s">
        <v>74</v>
      </c>
      <c r="B36" s="65">
        <v>2.58</v>
      </c>
    </row>
    <row r="37" spans="1:2" ht="16.5" thickBot="1" thickTop="1">
      <c r="A37" s="24" t="s">
        <v>75</v>
      </c>
      <c r="B37" s="65">
        <v>0.7</v>
      </c>
    </row>
    <row r="38" spans="1:2" ht="31.5" thickBot="1" thickTop="1">
      <c r="A38" s="24" t="s">
        <v>76</v>
      </c>
      <c r="B38" s="65">
        <v>2.5</v>
      </c>
    </row>
    <row r="39" spans="1:2" ht="16.5" thickBot="1" thickTop="1">
      <c r="A39" s="24" t="s">
        <v>77</v>
      </c>
      <c r="B39" s="65" t="s">
        <v>134</v>
      </c>
    </row>
    <row r="40" spans="1:2" ht="30.75" thickTop="1">
      <c r="A40" s="18" t="s">
        <v>78</v>
      </c>
      <c r="B40" s="66">
        <v>1.95</v>
      </c>
    </row>
    <row r="41" spans="1:2" ht="15">
      <c r="A41" s="19" t="s">
        <v>8</v>
      </c>
      <c r="B41" s="54" t="s">
        <v>134</v>
      </c>
    </row>
    <row r="42" spans="1:2" ht="15.75" thickBot="1">
      <c r="A42" s="22" t="s">
        <v>64</v>
      </c>
      <c r="B42" s="69">
        <v>1.95</v>
      </c>
    </row>
    <row r="43" spans="1:2" ht="31.5" thickBot="1" thickTop="1">
      <c r="A43" s="24" t="s">
        <v>79</v>
      </c>
      <c r="B43" s="65">
        <v>22.8</v>
      </c>
    </row>
    <row r="44" spans="1:2" ht="31.5" thickBot="1" thickTop="1">
      <c r="A44" s="24" t="s">
        <v>80</v>
      </c>
      <c r="B44" s="65">
        <v>3.79</v>
      </c>
    </row>
    <row r="45" spans="1:2" ht="31.5" thickBot="1" thickTop="1">
      <c r="A45" s="24" t="s">
        <v>81</v>
      </c>
      <c r="B45" s="65" t="s">
        <v>134</v>
      </c>
    </row>
    <row r="46" spans="1:2" ht="16.5" thickBot="1" thickTop="1">
      <c r="A46" s="24" t="s">
        <v>82</v>
      </c>
      <c r="B46" s="65" t="s">
        <v>134</v>
      </c>
    </row>
    <row r="47" spans="1:2" ht="16.5" thickBot="1" thickTop="1">
      <c r="A47" s="24" t="s">
        <v>83</v>
      </c>
      <c r="B47" s="65" t="s">
        <v>145</v>
      </c>
    </row>
    <row r="48" spans="1:2" ht="16.5" thickBot="1" thickTop="1">
      <c r="A48" s="24" t="s">
        <v>84</v>
      </c>
      <c r="B48" s="65" t="s">
        <v>134</v>
      </c>
    </row>
    <row r="49" spans="1:2" ht="31.5" thickBot="1" thickTop="1">
      <c r="A49" s="24" t="s">
        <v>85</v>
      </c>
      <c r="B49" s="65">
        <v>6.12</v>
      </c>
    </row>
    <row r="50" spans="1:2" ht="46.5" thickBot="1" thickTop="1">
      <c r="A50" s="24" t="s">
        <v>86</v>
      </c>
      <c r="B50" s="65">
        <v>162.2</v>
      </c>
    </row>
    <row r="51" spans="1:2" ht="46.5" thickBot="1" thickTop="1">
      <c r="A51" s="24" t="s">
        <v>87</v>
      </c>
      <c r="B51" s="65">
        <v>40.6</v>
      </c>
    </row>
    <row r="52" spans="1:2" ht="46.5" thickBot="1" thickTop="1">
      <c r="A52" s="24" t="s">
        <v>88</v>
      </c>
      <c r="B52" s="65">
        <v>0.3</v>
      </c>
    </row>
    <row r="53" ht="15.75" thickTop="1"/>
    <row r="54" spans="1:2" ht="15">
      <c r="A54" s="165" t="s">
        <v>89</v>
      </c>
      <c r="B54" s="165"/>
    </row>
    <row r="55" spans="1:2" ht="15">
      <c r="A55" s="166" t="s">
        <v>99</v>
      </c>
      <c r="B55" s="166"/>
    </row>
    <row r="56" spans="1:2" ht="15">
      <c r="A56" s="165" t="s">
        <v>110</v>
      </c>
      <c r="B56" s="165"/>
    </row>
    <row r="57" spans="1:2" ht="15">
      <c r="A57" s="165" t="s">
        <v>91</v>
      </c>
      <c r="B57" s="165"/>
    </row>
  </sheetData>
  <sheetProtection/>
  <mergeCells count="5">
    <mergeCell ref="A2:B2"/>
    <mergeCell ref="A54:B54"/>
    <mergeCell ref="A55:B55"/>
    <mergeCell ref="A56:B56"/>
    <mergeCell ref="A57:B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F51" sqref="F5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29.25" customHeight="1">
      <c r="A2" s="167" t="str">
        <f>'Т2.Агрохимия'!A2</f>
        <v>Форма Т.2. Информация об  основных показателях финансово-хозяйственной деятельности организации по плану на 2011год</v>
      </c>
      <c r="B2" s="168"/>
    </row>
    <row r="4" spans="1:2" ht="15">
      <c r="A4" s="4" t="s">
        <v>0</v>
      </c>
      <c r="B4" s="3" t="str">
        <f>'Т2.Агрохимия'!B4</f>
        <v>Общество с ограниченной ответственностью "Шегарский водозабор"</v>
      </c>
    </row>
    <row r="5" spans="1:2" ht="15">
      <c r="A5" s="4" t="s">
        <v>23</v>
      </c>
      <c r="B5" s="52">
        <f>'Т2.Агрохимия'!B5</f>
        <v>7016007090</v>
      </c>
    </row>
    <row r="6" spans="1:2" ht="15">
      <c r="A6" s="4" t="s">
        <v>24</v>
      </c>
      <c r="B6" s="52">
        <f>'Т1.2'!C6</f>
        <v>701601001</v>
      </c>
    </row>
    <row r="7" spans="1:2" ht="30">
      <c r="A7" s="4" t="s">
        <v>59</v>
      </c>
      <c r="B7" s="53" t="str">
        <f>'Т1.2'!C7</f>
        <v>Томская область, Шегарский район, с.Мельниково, ул.Московская 13, оф.8</v>
      </c>
    </row>
    <row r="8" spans="1:2" ht="15">
      <c r="A8" s="4" t="s">
        <v>61</v>
      </c>
      <c r="B8" s="78" t="str">
        <f>'Т2.Агрохимия'!B8</f>
        <v>план на 2011 год</v>
      </c>
    </row>
    <row r="10" ht="15.75" thickBot="1"/>
    <row r="11" spans="1:2" ht="16.5" thickBot="1" thickTop="1">
      <c r="A11" s="5" t="s">
        <v>5</v>
      </c>
      <c r="B11" s="6" t="s">
        <v>6</v>
      </c>
    </row>
    <row r="12" spans="1:2" ht="31.5" thickBot="1" thickTop="1">
      <c r="A12" s="24" t="s">
        <v>68</v>
      </c>
      <c r="B12" s="39" t="s">
        <v>140</v>
      </c>
    </row>
    <row r="13" spans="1:2" ht="16.5" thickBot="1" thickTop="1">
      <c r="A13" s="24" t="s">
        <v>69</v>
      </c>
      <c r="B13" s="82">
        <v>2211.90165</v>
      </c>
    </row>
    <row r="14" spans="1:2" ht="45.75" thickTop="1">
      <c r="A14" s="18" t="s">
        <v>70</v>
      </c>
      <c r="B14" s="75">
        <f>B16+B17+B20+B23+B24+B26+B28+B29</f>
        <v>2190.0016299999997</v>
      </c>
    </row>
    <row r="15" spans="1:2" ht="30">
      <c r="A15" s="19" t="s">
        <v>38</v>
      </c>
      <c r="B15" s="55" t="s">
        <v>134</v>
      </c>
    </row>
    <row r="16" spans="1:2" ht="15">
      <c r="A16" s="19" t="s">
        <v>108</v>
      </c>
      <c r="B16" s="55">
        <v>967.05917</v>
      </c>
    </row>
    <row r="17" spans="1:2" ht="45">
      <c r="A17" s="19" t="s">
        <v>40</v>
      </c>
      <c r="B17" s="55">
        <v>151.39238</v>
      </c>
    </row>
    <row r="18" spans="1:2" ht="15">
      <c r="A18" s="20" t="s">
        <v>62</v>
      </c>
      <c r="B18" s="55">
        <f>B17/B19*1000</f>
        <v>3699.7160312805477</v>
      </c>
    </row>
    <row r="19" spans="1:2" ht="15">
      <c r="A19" s="20" t="s">
        <v>42</v>
      </c>
      <c r="B19" s="55">
        <v>40.92</v>
      </c>
    </row>
    <row r="20" spans="1:2" ht="30">
      <c r="A20" s="19" t="s">
        <v>43</v>
      </c>
      <c r="B20" s="55">
        <v>7.98089</v>
      </c>
    </row>
    <row r="21" spans="1:2" ht="30">
      <c r="A21" s="19" t="s">
        <v>44</v>
      </c>
      <c r="B21" s="54" t="s">
        <v>134</v>
      </c>
    </row>
    <row r="22" spans="1:2" ht="45">
      <c r="A22" s="19" t="s">
        <v>45</v>
      </c>
      <c r="B22" s="54" t="s">
        <v>134</v>
      </c>
    </row>
    <row r="23" spans="1:2" ht="30">
      <c r="A23" s="19" t="s">
        <v>166</v>
      </c>
      <c r="B23" s="55">
        <v>215.134</v>
      </c>
    </row>
    <row r="24" spans="1:2" ht="30">
      <c r="A24" s="19" t="s">
        <v>47</v>
      </c>
      <c r="B24" s="55">
        <f>512.7493+174.33476+1.0255</f>
        <v>688.1095599999999</v>
      </c>
    </row>
    <row r="25" spans="1:2" ht="30">
      <c r="A25" s="21" t="s">
        <v>48</v>
      </c>
      <c r="B25" s="55">
        <v>688.11</v>
      </c>
    </row>
    <row r="26" spans="1:2" ht="30">
      <c r="A26" s="19" t="s">
        <v>49</v>
      </c>
      <c r="B26" s="55">
        <v>103.64871</v>
      </c>
    </row>
    <row r="27" spans="1:2" ht="30">
      <c r="A27" s="21" t="s">
        <v>50</v>
      </c>
      <c r="B27" s="55">
        <v>0</v>
      </c>
    </row>
    <row r="28" spans="1:2" ht="30">
      <c r="A28" s="19" t="s">
        <v>51</v>
      </c>
      <c r="B28" s="55">
        <f>21.669+3.47+24.03792</f>
        <v>49.176919999999996</v>
      </c>
    </row>
    <row r="29" spans="1:2" ht="63" thickBot="1">
      <c r="A29" s="22" t="s">
        <v>109</v>
      </c>
      <c r="B29" s="227">
        <v>7.5</v>
      </c>
    </row>
    <row r="30" spans="1:2" ht="31.5" thickBot="1" thickTop="1">
      <c r="A30" s="23" t="s">
        <v>71</v>
      </c>
      <c r="B30" s="84">
        <f>B13-B14</f>
        <v>21.90002000000004</v>
      </c>
    </row>
    <row r="31" spans="1:2" ht="15.75" thickTop="1">
      <c r="A31" s="18" t="s">
        <v>72</v>
      </c>
      <c r="B31" s="83">
        <f>B30-0.01*B13</f>
        <v>-0.21899649999995674</v>
      </c>
    </row>
    <row r="32" spans="1:2" ht="75.75" thickBot="1">
      <c r="A32" s="22" t="s">
        <v>7</v>
      </c>
      <c r="B32" s="69" t="s">
        <v>134</v>
      </c>
    </row>
    <row r="33" spans="1:2" ht="30.75" thickTop="1">
      <c r="A33" s="18" t="s">
        <v>73</v>
      </c>
      <c r="B33" s="66" t="s">
        <v>134</v>
      </c>
    </row>
    <row r="34" spans="1:2" ht="30.75" thickBot="1">
      <c r="A34" s="22" t="s">
        <v>9</v>
      </c>
      <c r="B34" s="69" t="s">
        <v>134</v>
      </c>
    </row>
    <row r="35" spans="1:2" ht="46.5" thickBot="1" thickTop="1">
      <c r="A35" s="24" t="s">
        <v>90</v>
      </c>
      <c r="B35" s="65" t="s">
        <v>134</v>
      </c>
    </row>
    <row r="36" spans="1:2" ht="16.5" thickBot="1" thickTop="1">
      <c r="A36" s="24" t="s">
        <v>74</v>
      </c>
      <c r="B36" s="65">
        <v>0.76</v>
      </c>
    </row>
    <row r="37" spans="1:2" ht="16.5" thickBot="1" thickTop="1">
      <c r="A37" s="24" t="s">
        <v>75</v>
      </c>
      <c r="B37" s="65">
        <v>0.69</v>
      </c>
    </row>
    <row r="38" spans="1:2" ht="31.5" thickBot="1" thickTop="1">
      <c r="A38" s="24" t="s">
        <v>76</v>
      </c>
      <c r="B38" s="65">
        <v>1.89</v>
      </c>
    </row>
    <row r="39" spans="1:2" ht="16.5" thickBot="1" thickTop="1">
      <c r="A39" s="24" t="s">
        <v>77</v>
      </c>
      <c r="B39" s="65"/>
    </row>
    <row r="40" spans="1:2" ht="30.75" thickTop="1">
      <c r="A40" s="18" t="s">
        <v>78</v>
      </c>
      <c r="B40" s="66">
        <v>1.713</v>
      </c>
    </row>
    <row r="41" spans="1:2" ht="15">
      <c r="A41" s="19" t="s">
        <v>8</v>
      </c>
      <c r="B41" s="54" t="s">
        <v>134</v>
      </c>
    </row>
    <row r="42" spans="1:2" ht="15.75" thickBot="1">
      <c r="A42" s="22" t="s">
        <v>64</v>
      </c>
      <c r="B42" s="69">
        <v>1.713</v>
      </c>
    </row>
    <row r="43" spans="1:2" ht="31.5" thickBot="1" thickTop="1">
      <c r="A43" s="24" t="s">
        <v>79</v>
      </c>
      <c r="B43" s="77">
        <v>1.4</v>
      </c>
    </row>
    <row r="44" spans="1:2" ht="31.5" thickBot="1" thickTop="1">
      <c r="A44" s="24" t="s">
        <v>80</v>
      </c>
      <c r="B44" s="65">
        <v>0.27</v>
      </c>
    </row>
    <row r="45" spans="1:2" ht="31.5" thickBot="1" thickTop="1">
      <c r="A45" s="24" t="s">
        <v>81</v>
      </c>
      <c r="B45" s="65" t="s">
        <v>134</v>
      </c>
    </row>
    <row r="46" spans="1:2" ht="16.5" thickBot="1" thickTop="1">
      <c r="A46" s="24" t="s">
        <v>82</v>
      </c>
      <c r="B46" s="65" t="s">
        <v>134</v>
      </c>
    </row>
    <row r="47" spans="1:2" ht="16.5" thickBot="1" thickTop="1">
      <c r="A47" s="24" t="s">
        <v>83</v>
      </c>
      <c r="B47" s="65" t="s">
        <v>148</v>
      </c>
    </row>
    <row r="48" spans="1:2" ht="16.5" thickBot="1" thickTop="1">
      <c r="A48" s="24" t="s">
        <v>84</v>
      </c>
      <c r="B48" s="65" t="s">
        <v>134</v>
      </c>
    </row>
    <row r="49" spans="1:2" ht="31.5" thickBot="1" thickTop="1">
      <c r="A49" s="24" t="s">
        <v>85</v>
      </c>
      <c r="B49" s="65">
        <v>5.02</v>
      </c>
    </row>
    <row r="50" spans="1:2" ht="46.5" thickBot="1" thickTop="1">
      <c r="A50" s="24" t="s">
        <v>86</v>
      </c>
      <c r="B50" s="65">
        <v>164</v>
      </c>
    </row>
    <row r="51" spans="1:2" ht="46.5" thickBot="1" thickTop="1">
      <c r="A51" s="24" t="s">
        <v>87</v>
      </c>
      <c r="B51" s="65">
        <v>21.6</v>
      </c>
    </row>
    <row r="52" spans="1:2" ht="46.5" thickBot="1" thickTop="1">
      <c r="A52" s="24" t="s">
        <v>88</v>
      </c>
      <c r="B52" s="65">
        <v>0.1</v>
      </c>
    </row>
    <row r="53" ht="15.75" thickTop="1"/>
    <row r="54" spans="1:2" ht="15">
      <c r="A54" s="165" t="s">
        <v>89</v>
      </c>
      <c r="B54" s="165"/>
    </row>
    <row r="55" spans="1:2" ht="15">
      <c r="A55" s="166" t="s">
        <v>99</v>
      </c>
      <c r="B55" s="166"/>
    </row>
    <row r="56" spans="1:2" ht="15">
      <c r="A56" s="165" t="s">
        <v>110</v>
      </c>
      <c r="B56" s="165"/>
    </row>
    <row r="57" spans="1:2" ht="15">
      <c r="A57" s="165" t="s">
        <v>91</v>
      </c>
      <c r="B57" s="165"/>
    </row>
  </sheetData>
  <sheetProtection/>
  <mergeCells count="5">
    <mergeCell ref="A2:B2"/>
    <mergeCell ref="A54:B54"/>
    <mergeCell ref="A55:B55"/>
    <mergeCell ref="A56:B56"/>
    <mergeCell ref="A57:B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0.75" customHeight="1">
      <c r="A2" s="167" t="str">
        <f>'Т2.Агрогород.'!A2</f>
        <v>Форма Т.2. Информация об  основных показателях финансово-хозяйственной деятельности организации по плану на 2011год</v>
      </c>
      <c r="B2" s="168"/>
    </row>
    <row r="4" spans="1:2" ht="15">
      <c r="A4" s="4" t="s">
        <v>0</v>
      </c>
      <c r="B4" s="3" t="str">
        <f>'Т2.Агрогород.'!B4</f>
        <v>Общество с ограниченной ответственностью "Шегарский водозабор"</v>
      </c>
    </row>
    <row r="5" spans="1:2" ht="15">
      <c r="A5" s="4" t="s">
        <v>23</v>
      </c>
      <c r="B5" s="52">
        <f>'Т2.Агрогород.'!B5</f>
        <v>7016007090</v>
      </c>
    </row>
    <row r="6" spans="1:2" ht="15">
      <c r="A6" s="4" t="s">
        <v>24</v>
      </c>
      <c r="B6" s="52">
        <f>'Т1.2'!C6</f>
        <v>701601001</v>
      </c>
    </row>
    <row r="7" spans="1:2" ht="30">
      <c r="A7" s="4" t="s">
        <v>59</v>
      </c>
      <c r="B7" s="53" t="str">
        <f>'Т1.2'!C7</f>
        <v>Томская область, Шегарский район, с.Мельниково, ул.Московская 13, оф.8</v>
      </c>
    </row>
    <row r="8" spans="1:2" ht="15">
      <c r="A8" s="4" t="s">
        <v>61</v>
      </c>
      <c r="B8" s="78" t="str">
        <f>'Т2.Агрогород.'!B8</f>
        <v>план на 2011 год</v>
      </c>
    </row>
    <row r="10" ht="15.75" thickBot="1"/>
    <row r="11" spans="1:2" ht="16.5" thickBot="1" thickTop="1">
      <c r="A11" s="5" t="s">
        <v>5</v>
      </c>
      <c r="B11" s="6" t="s">
        <v>6</v>
      </c>
    </row>
    <row r="12" spans="1:2" ht="31.5" thickBot="1" thickTop="1">
      <c r="A12" s="24" t="s">
        <v>68</v>
      </c>
      <c r="B12" s="39" t="s">
        <v>141</v>
      </c>
    </row>
    <row r="13" spans="1:2" ht="16.5" thickBot="1" thickTop="1">
      <c r="A13" s="24" t="s">
        <v>69</v>
      </c>
      <c r="B13" s="225">
        <v>427.28837</v>
      </c>
    </row>
    <row r="14" spans="1:2" ht="45.75" thickTop="1">
      <c r="A14" s="18" t="s">
        <v>70</v>
      </c>
      <c r="B14" s="75">
        <f>B16+B17+B20+B23+B26+B24+B28+B29</f>
        <v>423.85515</v>
      </c>
    </row>
    <row r="15" spans="1:2" ht="30">
      <c r="A15" s="19" t="s">
        <v>38</v>
      </c>
      <c r="B15" s="55" t="s">
        <v>134</v>
      </c>
    </row>
    <row r="16" spans="1:2" ht="15">
      <c r="A16" s="19" t="s">
        <v>108</v>
      </c>
      <c r="B16" s="55">
        <v>184.48156</v>
      </c>
    </row>
    <row r="17" spans="1:2" ht="45">
      <c r="A17" s="19" t="s">
        <v>40</v>
      </c>
      <c r="B17" s="55">
        <v>29.98932</v>
      </c>
    </row>
    <row r="18" spans="1:2" ht="15">
      <c r="A18" s="20" t="s">
        <v>62</v>
      </c>
      <c r="B18" s="55">
        <f>B17/B19*1000</f>
        <v>3697.8199753390877</v>
      </c>
    </row>
    <row r="19" spans="1:2" ht="15">
      <c r="A19" s="20" t="s">
        <v>42</v>
      </c>
      <c r="B19" s="55">
        <v>8.11</v>
      </c>
    </row>
    <row r="20" spans="1:2" ht="30">
      <c r="A20" s="19" t="s">
        <v>43</v>
      </c>
      <c r="B20" s="55">
        <v>2.35516</v>
      </c>
    </row>
    <row r="21" spans="1:2" ht="30">
      <c r="A21" s="19" t="s">
        <v>44</v>
      </c>
      <c r="B21" s="55" t="s">
        <v>134</v>
      </c>
    </row>
    <row r="22" spans="1:2" ht="45">
      <c r="A22" s="19" t="s">
        <v>45</v>
      </c>
      <c r="B22" s="55" t="s">
        <v>134</v>
      </c>
    </row>
    <row r="23" spans="1:2" ht="30">
      <c r="A23" s="19" t="s">
        <v>167</v>
      </c>
      <c r="B23" s="55">
        <v>42.6997</v>
      </c>
    </row>
    <row r="24" spans="1:2" ht="30">
      <c r="A24" s="19" t="s">
        <v>47</v>
      </c>
      <c r="B24" s="55">
        <f>B25</f>
        <v>112.07392</v>
      </c>
    </row>
    <row r="25" spans="1:2" ht="30">
      <c r="A25" s="21" t="s">
        <v>48</v>
      </c>
      <c r="B25" s="55">
        <f>83.5126+28.39429+0.16703</f>
        <v>112.07392</v>
      </c>
    </row>
    <row r="26" spans="1:2" ht="30">
      <c r="A26" s="19" t="s">
        <v>49</v>
      </c>
      <c r="B26" s="55">
        <v>26.29208</v>
      </c>
    </row>
    <row r="27" spans="1:2" ht="30">
      <c r="A27" s="21" t="s">
        <v>50</v>
      </c>
      <c r="B27" s="55">
        <v>0</v>
      </c>
    </row>
    <row r="28" spans="1:2" ht="30">
      <c r="A28" s="19" t="s">
        <v>51</v>
      </c>
      <c r="B28" s="55">
        <f>24.96341+0.5+0.5</f>
        <v>25.96341</v>
      </c>
    </row>
    <row r="29" spans="1:2" ht="63" thickBot="1">
      <c r="A29" s="22" t="s">
        <v>109</v>
      </c>
      <c r="B29" s="227">
        <v>0</v>
      </c>
    </row>
    <row r="30" spans="1:2" ht="31.5" thickBot="1" thickTop="1">
      <c r="A30" s="23" t="s">
        <v>71</v>
      </c>
      <c r="B30" s="226">
        <f>B13-B14</f>
        <v>3.4332200000000057</v>
      </c>
    </row>
    <row r="31" spans="1:2" ht="15.75" thickTop="1">
      <c r="A31" s="18" t="s">
        <v>72</v>
      </c>
      <c r="B31" s="75">
        <f>B30-0.01*B13</f>
        <v>-0.8396636999999938</v>
      </c>
    </row>
    <row r="32" spans="1:2" ht="75.75" thickBot="1">
      <c r="A32" s="22" t="s">
        <v>7</v>
      </c>
      <c r="B32" s="69"/>
    </row>
    <row r="33" spans="1:2" ht="30.75" thickTop="1">
      <c r="A33" s="18" t="s">
        <v>73</v>
      </c>
      <c r="B33" s="66"/>
    </row>
    <row r="34" spans="1:2" ht="30.75" thickBot="1">
      <c r="A34" s="22" t="s">
        <v>9</v>
      </c>
      <c r="B34" s="69"/>
    </row>
    <row r="35" spans="1:2" ht="46.5" thickBot="1" thickTop="1">
      <c r="A35" s="24" t="s">
        <v>90</v>
      </c>
      <c r="B35" s="65"/>
    </row>
    <row r="36" spans="1:2" ht="16.5" thickBot="1" thickTop="1">
      <c r="A36" s="24" t="s">
        <v>74</v>
      </c>
      <c r="B36" s="65">
        <v>0.17</v>
      </c>
    </row>
    <row r="37" spans="1:2" ht="16.5" thickBot="1" thickTop="1">
      <c r="A37" s="24" t="s">
        <v>75</v>
      </c>
      <c r="B37" s="65">
        <v>0.13</v>
      </c>
    </row>
    <row r="38" spans="1:2" ht="31.5" thickBot="1" thickTop="1">
      <c r="A38" s="24" t="s">
        <v>76</v>
      </c>
      <c r="B38" s="65">
        <v>0.38</v>
      </c>
    </row>
    <row r="39" spans="1:2" ht="16.5" thickBot="1" thickTop="1">
      <c r="A39" s="24" t="s">
        <v>77</v>
      </c>
      <c r="B39" s="65"/>
    </row>
    <row r="40" spans="1:2" ht="30.75" thickTop="1">
      <c r="A40" s="18" t="s">
        <v>78</v>
      </c>
      <c r="B40" s="66">
        <v>0.33</v>
      </c>
    </row>
    <row r="41" spans="1:2" ht="15">
      <c r="A41" s="19" t="s">
        <v>8</v>
      </c>
      <c r="B41" s="54" t="s">
        <v>134</v>
      </c>
    </row>
    <row r="42" spans="1:2" ht="15.75" thickBot="1">
      <c r="A42" s="22" t="s">
        <v>64</v>
      </c>
      <c r="B42" s="69">
        <v>0.33</v>
      </c>
    </row>
    <row r="43" spans="1:2" ht="31.5" thickBot="1" thickTop="1">
      <c r="A43" s="24" t="s">
        <v>79</v>
      </c>
      <c r="B43" s="65">
        <v>0.8</v>
      </c>
    </row>
    <row r="44" spans="1:2" ht="31.5" thickBot="1" thickTop="1">
      <c r="A44" s="24" t="s">
        <v>80</v>
      </c>
      <c r="B44" s="65">
        <v>0.17</v>
      </c>
    </row>
    <row r="45" spans="1:2" ht="31.5" thickBot="1" thickTop="1">
      <c r="A45" s="24" t="s">
        <v>81</v>
      </c>
      <c r="B45" s="65" t="s">
        <v>134</v>
      </c>
    </row>
    <row r="46" spans="1:2" ht="16.5" thickBot="1" thickTop="1">
      <c r="A46" s="24" t="s">
        <v>82</v>
      </c>
      <c r="B46" s="65" t="s">
        <v>134</v>
      </c>
    </row>
    <row r="47" spans="1:2" ht="16.5" thickBot="1" thickTop="1">
      <c r="A47" s="24" t="s">
        <v>83</v>
      </c>
      <c r="B47" s="65" t="s">
        <v>149</v>
      </c>
    </row>
    <row r="48" spans="1:2" ht="16.5" thickBot="1" thickTop="1">
      <c r="A48" s="24" t="s">
        <v>84</v>
      </c>
      <c r="B48" s="65" t="s">
        <v>134</v>
      </c>
    </row>
    <row r="49" spans="1:2" ht="31.5" thickBot="1" thickTop="1">
      <c r="A49" s="24" t="s">
        <v>85</v>
      </c>
      <c r="B49" s="65">
        <v>1</v>
      </c>
    </row>
    <row r="50" spans="1:2" ht="46.5" thickBot="1" thickTop="1">
      <c r="A50" s="24" t="s">
        <v>86</v>
      </c>
      <c r="B50" s="65">
        <v>158.8</v>
      </c>
    </row>
    <row r="51" spans="1:2" ht="46.5" thickBot="1" thickTop="1">
      <c r="A51" s="24" t="s">
        <v>87</v>
      </c>
      <c r="B51" s="65">
        <v>21.6</v>
      </c>
    </row>
    <row r="52" spans="1:2" ht="46.5" thickBot="1" thickTop="1">
      <c r="A52" s="24" t="s">
        <v>88</v>
      </c>
      <c r="B52" s="65">
        <v>0.47</v>
      </c>
    </row>
    <row r="53" ht="15.75" thickTop="1"/>
    <row r="54" spans="1:2" ht="15">
      <c r="A54" s="165" t="s">
        <v>89</v>
      </c>
      <c r="B54" s="165"/>
    </row>
    <row r="55" spans="1:2" ht="15">
      <c r="A55" s="166" t="s">
        <v>99</v>
      </c>
      <c r="B55" s="166"/>
    </row>
    <row r="56" spans="1:2" ht="15">
      <c r="A56" s="165" t="s">
        <v>110</v>
      </c>
      <c r="B56" s="165"/>
    </row>
    <row r="57" spans="1:2" ht="15">
      <c r="A57" s="165" t="s">
        <v>91</v>
      </c>
      <c r="B57" s="165"/>
    </row>
  </sheetData>
  <sheetProtection/>
  <mergeCells count="5">
    <mergeCell ref="A2:B2"/>
    <mergeCell ref="A54:B54"/>
    <mergeCell ref="A55:B55"/>
    <mergeCell ref="A56:B56"/>
    <mergeCell ref="A57:B5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55.8515625" style="28" customWidth="1"/>
    <col min="2" max="2" width="54.7109375" style="61" customWidth="1"/>
    <col min="3" max="3" width="25.8515625" style="28" customWidth="1"/>
    <col min="4" max="16384" width="9.140625" style="28" customWidth="1"/>
  </cols>
  <sheetData>
    <row r="1" spans="1:2" ht="15">
      <c r="A1" s="167" t="s">
        <v>121</v>
      </c>
      <c r="B1" s="171"/>
    </row>
    <row r="2" spans="1:2" ht="15">
      <c r="A2" s="4" t="s">
        <v>0</v>
      </c>
      <c r="B2" s="57" t="str">
        <f>'Т2.Каргала'!B4</f>
        <v>Общество с ограниченной ответственностью "Шегарский водозабор"</v>
      </c>
    </row>
    <row r="3" spans="1:2" ht="15">
      <c r="A3" s="4" t="s">
        <v>23</v>
      </c>
      <c r="B3" s="58">
        <f>'Т2.Каргала'!B5</f>
        <v>7016007090</v>
      </c>
    </row>
    <row r="4" spans="1:2" ht="15">
      <c r="A4" s="4" t="s">
        <v>24</v>
      </c>
      <c r="B4" s="58">
        <f>'Т2.Каргала'!B6</f>
        <v>701601001</v>
      </c>
    </row>
    <row r="5" spans="1:2" ht="38.25">
      <c r="A5" s="56" t="s">
        <v>59</v>
      </c>
      <c r="B5" s="64" t="s">
        <v>135</v>
      </c>
    </row>
    <row r="6" spans="1:2" ht="15">
      <c r="A6" s="4" t="s">
        <v>61</v>
      </c>
      <c r="B6" s="60" t="str">
        <f>'Т2.Каргала'!B8</f>
        <v>план на 2011 год</v>
      </c>
    </row>
    <row r="7" ht="15.75" thickBot="1"/>
    <row r="8" spans="1:2" ht="16.5" thickBot="1" thickTop="1">
      <c r="A8" s="5" t="s">
        <v>5</v>
      </c>
      <c r="B8" s="6" t="s">
        <v>6</v>
      </c>
    </row>
    <row r="9" spans="1:2" s="25" customFormat="1" ht="15.75" thickTop="1">
      <c r="A9" s="29" t="s">
        <v>111</v>
      </c>
      <c r="B9" s="62"/>
    </row>
    <row r="10" spans="1:2" s="25" customFormat="1" ht="15">
      <c r="A10" s="169" t="s">
        <v>150</v>
      </c>
      <c r="B10" s="170"/>
    </row>
    <row r="11" spans="1:2" s="25" customFormat="1" ht="15">
      <c r="A11" s="30" t="s">
        <v>100</v>
      </c>
      <c r="B11" s="62"/>
    </row>
    <row r="12" spans="1:2" s="25" customFormat="1" ht="15">
      <c r="A12" s="26" t="s">
        <v>105</v>
      </c>
      <c r="B12" s="63">
        <f>'Т2'!B16</f>
        <v>3782.41857</v>
      </c>
    </row>
    <row r="13" spans="1:2" s="25" customFormat="1" ht="30">
      <c r="A13" s="26" t="s">
        <v>101</v>
      </c>
      <c r="B13" s="63">
        <f>B12/B14</f>
        <v>3.513691448052913</v>
      </c>
    </row>
    <row r="14" spans="1:2" s="25" customFormat="1" ht="15">
      <c r="A14" s="26" t="s">
        <v>102</v>
      </c>
      <c r="B14" s="63">
        <v>1076.48</v>
      </c>
    </row>
    <row r="15" spans="1:2" s="25" customFormat="1" ht="15">
      <c r="A15" s="26" t="s">
        <v>39</v>
      </c>
      <c r="B15" s="62"/>
    </row>
    <row r="16" spans="1:2" s="25" customFormat="1" ht="15">
      <c r="A16" s="31" t="s">
        <v>103</v>
      </c>
      <c r="B16" s="62"/>
    </row>
    <row r="17" spans="1:2" s="25" customFormat="1" ht="30">
      <c r="A17" s="26" t="s">
        <v>104</v>
      </c>
      <c r="B17" s="63">
        <f>B12</f>
        <v>3782.41857</v>
      </c>
    </row>
    <row r="18" spans="1:2" s="25" customFormat="1" ht="15">
      <c r="A18" s="26" t="s">
        <v>106</v>
      </c>
      <c r="B18" s="63">
        <f>B17/B19</f>
        <v>3.513691448052913</v>
      </c>
    </row>
    <row r="19" spans="1:2" s="25" customFormat="1" ht="15">
      <c r="A19" s="26" t="s">
        <v>102</v>
      </c>
      <c r="B19" s="63">
        <f>B14</f>
        <v>1076.48</v>
      </c>
    </row>
    <row r="20" spans="1:2" s="25" customFormat="1" ht="15">
      <c r="A20" s="26" t="s">
        <v>39</v>
      </c>
      <c r="B20" s="62"/>
    </row>
    <row r="21" spans="1:2" s="25" customFormat="1" ht="15" customHeight="1">
      <c r="A21" s="169" t="s">
        <v>151</v>
      </c>
      <c r="B21" s="170"/>
    </row>
    <row r="22" spans="1:2" s="25" customFormat="1" ht="15">
      <c r="A22" s="30" t="s">
        <v>100</v>
      </c>
      <c r="B22" s="62"/>
    </row>
    <row r="23" spans="1:2" s="25" customFormat="1" ht="15">
      <c r="A23" s="26" t="s">
        <v>105</v>
      </c>
      <c r="B23" s="63">
        <f>'Т2.Агрохимия'!B16</f>
        <v>1251.79414</v>
      </c>
    </row>
    <row r="24" spans="1:2" s="25" customFormat="1" ht="30">
      <c r="A24" s="26" t="s">
        <v>101</v>
      </c>
      <c r="B24" s="63">
        <f>B23/B25</f>
        <v>3.5137094818391064</v>
      </c>
    </row>
    <row r="25" spans="1:2" s="25" customFormat="1" ht="15">
      <c r="A25" s="26" t="s">
        <v>102</v>
      </c>
      <c r="B25" s="63">
        <v>356.26</v>
      </c>
    </row>
    <row r="26" spans="1:2" s="25" customFormat="1" ht="15">
      <c r="A26" s="26" t="s">
        <v>39</v>
      </c>
      <c r="B26" s="62"/>
    </row>
    <row r="27" spans="1:2" s="25" customFormat="1" ht="15">
      <c r="A27" s="31" t="s">
        <v>103</v>
      </c>
      <c r="B27" s="62"/>
    </row>
    <row r="28" spans="1:2" s="25" customFormat="1" ht="30">
      <c r="A28" s="26" t="s">
        <v>104</v>
      </c>
      <c r="B28" s="63">
        <f>B23</f>
        <v>1251.79414</v>
      </c>
    </row>
    <row r="29" spans="1:2" s="25" customFormat="1" ht="15">
      <c r="A29" s="26" t="s">
        <v>106</v>
      </c>
      <c r="B29" s="63">
        <f>B28/B30</f>
        <v>3.5137094818391064</v>
      </c>
    </row>
    <row r="30" spans="1:2" s="25" customFormat="1" ht="15">
      <c r="A30" s="26" t="s">
        <v>102</v>
      </c>
      <c r="B30" s="63">
        <f>B25</f>
        <v>356.26</v>
      </c>
    </row>
    <row r="31" spans="1:2" s="25" customFormat="1" ht="15">
      <c r="A31" s="26" t="s">
        <v>39</v>
      </c>
      <c r="B31" s="62"/>
    </row>
    <row r="32" spans="1:2" s="25" customFormat="1" ht="15">
      <c r="A32" s="169" t="s">
        <v>152</v>
      </c>
      <c r="B32" s="170"/>
    </row>
    <row r="33" spans="1:2" s="25" customFormat="1" ht="15">
      <c r="A33" s="30" t="s">
        <v>100</v>
      </c>
      <c r="B33" s="62"/>
    </row>
    <row r="34" spans="1:2" s="25" customFormat="1" ht="15">
      <c r="A34" s="26" t="s">
        <v>105</v>
      </c>
      <c r="B34" s="63">
        <f>'Т2.Агрогород.'!B16</f>
        <v>967.05917</v>
      </c>
    </row>
    <row r="35" spans="1:2" s="25" customFormat="1" ht="30">
      <c r="A35" s="26" t="s">
        <v>101</v>
      </c>
      <c r="B35" s="63">
        <f>B34/B36</f>
        <v>3.5318750296739694</v>
      </c>
    </row>
    <row r="36" spans="1:2" s="25" customFormat="1" ht="15">
      <c r="A36" s="26" t="s">
        <v>102</v>
      </c>
      <c r="B36" s="63">
        <v>273.809</v>
      </c>
    </row>
    <row r="37" spans="1:2" s="25" customFormat="1" ht="15">
      <c r="A37" s="26" t="s">
        <v>39</v>
      </c>
      <c r="B37" s="62"/>
    </row>
    <row r="38" spans="1:2" s="25" customFormat="1" ht="15">
      <c r="A38" s="31" t="s">
        <v>103</v>
      </c>
      <c r="B38" s="62"/>
    </row>
    <row r="39" spans="1:2" s="25" customFormat="1" ht="30">
      <c r="A39" s="26" t="s">
        <v>104</v>
      </c>
      <c r="B39" s="63">
        <f>B34</f>
        <v>967.05917</v>
      </c>
    </row>
    <row r="40" spans="1:2" s="25" customFormat="1" ht="15">
      <c r="A40" s="26" t="s">
        <v>106</v>
      </c>
      <c r="B40" s="63">
        <f>B39/B41</f>
        <v>3.5318750296739694</v>
      </c>
    </row>
    <row r="41" spans="1:2" s="25" customFormat="1" ht="15">
      <c r="A41" s="26" t="s">
        <v>102</v>
      </c>
      <c r="B41" s="63">
        <f>B36</f>
        <v>273.809</v>
      </c>
    </row>
    <row r="42" spans="1:2" s="25" customFormat="1" ht="15">
      <c r="A42" s="26" t="s">
        <v>39</v>
      </c>
      <c r="B42" s="62"/>
    </row>
    <row r="43" spans="1:2" s="25" customFormat="1" ht="15">
      <c r="A43" s="169" t="s">
        <v>141</v>
      </c>
      <c r="B43" s="170"/>
    </row>
    <row r="44" spans="1:2" s="25" customFormat="1" ht="15">
      <c r="A44" s="30" t="s">
        <v>100</v>
      </c>
      <c r="B44" s="62"/>
    </row>
    <row r="45" spans="1:2" s="25" customFormat="1" ht="15">
      <c r="A45" s="26" t="s">
        <v>105</v>
      </c>
      <c r="B45" s="63">
        <f>'Т2.Каргала'!B16</f>
        <v>184.48156</v>
      </c>
    </row>
    <row r="46" spans="1:2" s="25" customFormat="1" ht="30">
      <c r="A46" s="26" t="s">
        <v>101</v>
      </c>
      <c r="B46" s="63">
        <f>B45/B47</f>
        <v>3.5132652828032755</v>
      </c>
    </row>
    <row r="47" spans="1:2" s="25" customFormat="1" ht="15">
      <c r="A47" s="26" t="s">
        <v>102</v>
      </c>
      <c r="B47" s="63">
        <v>52.51</v>
      </c>
    </row>
    <row r="48" spans="1:2" s="25" customFormat="1" ht="15">
      <c r="A48" s="26" t="s">
        <v>39</v>
      </c>
      <c r="B48" s="62"/>
    </row>
    <row r="49" spans="1:2" s="25" customFormat="1" ht="15">
      <c r="A49" s="31" t="s">
        <v>103</v>
      </c>
      <c r="B49" s="62"/>
    </row>
    <row r="50" spans="1:2" s="25" customFormat="1" ht="30">
      <c r="A50" s="26" t="s">
        <v>104</v>
      </c>
      <c r="B50" s="63">
        <f>B45</f>
        <v>184.48156</v>
      </c>
    </row>
    <row r="51" spans="1:2" s="25" customFormat="1" ht="15">
      <c r="A51" s="26" t="s">
        <v>106</v>
      </c>
      <c r="B51" s="63">
        <f>B50/B52</f>
        <v>3.5132652828032755</v>
      </c>
    </row>
    <row r="52" spans="1:2" s="25" customFormat="1" ht="15">
      <c r="A52" s="26" t="s">
        <v>102</v>
      </c>
      <c r="B52" s="63">
        <f>B47</f>
        <v>52.51</v>
      </c>
    </row>
    <row r="53" spans="1:2" s="25" customFormat="1" ht="15">
      <c r="A53" s="26" t="s">
        <v>39</v>
      </c>
      <c r="B53" s="62"/>
    </row>
    <row r="54" ht="15">
      <c r="A54" s="27" t="s">
        <v>107</v>
      </c>
    </row>
  </sheetData>
  <sheetProtection/>
  <mergeCells count="5">
    <mergeCell ref="A32:B32"/>
    <mergeCell ref="A1:B1"/>
    <mergeCell ref="A43:B43"/>
    <mergeCell ref="A10:B10"/>
    <mergeCell ref="A21:B2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4.421875" style="0" customWidth="1"/>
  </cols>
  <sheetData>
    <row r="1" ht="18" thickBot="1">
      <c r="A1" s="38" t="s">
        <v>122</v>
      </c>
    </row>
    <row r="2" spans="1:3" ht="15">
      <c r="A2" s="178" t="s">
        <v>0</v>
      </c>
      <c r="B2" s="180" t="str">
        <f>'Т2.Каргала'!B4</f>
        <v>Общество с ограниченной ответственностью "Шегарский водозабор"</v>
      </c>
      <c r="C2" s="181"/>
    </row>
    <row r="3" spans="1:3" ht="15.75" thickBot="1">
      <c r="A3" s="179"/>
      <c r="B3" s="182"/>
      <c r="C3" s="183"/>
    </row>
    <row r="4" spans="1:3" ht="15.75" thickBot="1">
      <c r="A4" s="14" t="s">
        <v>23</v>
      </c>
      <c r="B4" s="177">
        <f>'Т2.Каргала'!B5</f>
        <v>7016007090</v>
      </c>
      <c r="C4" s="177"/>
    </row>
    <row r="5" spans="1:3" ht="15.75" thickBot="1">
      <c r="A5" s="14" t="s">
        <v>24</v>
      </c>
      <c r="B5" s="177">
        <f>'Т2.Каргала'!B6</f>
        <v>701601001</v>
      </c>
      <c r="C5" s="177"/>
    </row>
    <row r="6" spans="1:3" ht="29.25" customHeight="1" thickBot="1">
      <c r="A6" s="14" t="s">
        <v>59</v>
      </c>
      <c r="B6" s="184" t="str">
        <f>'Т2.Агрогород.'!B7</f>
        <v>Томская область, Шегарский район, с.Мельниково, ул.Московская 13, оф.8</v>
      </c>
      <c r="C6" s="185"/>
    </row>
    <row r="7" spans="1:3" ht="14.25" customHeight="1" thickBot="1">
      <c r="A7" s="32" t="s">
        <v>52</v>
      </c>
      <c r="B7" s="177" t="s">
        <v>168</v>
      </c>
      <c r="C7" s="177"/>
    </row>
    <row r="8" spans="1:3" ht="36.75" customHeight="1" hidden="1">
      <c r="A8" s="176"/>
      <c r="B8" s="167"/>
      <c r="C8" s="167"/>
    </row>
    <row r="9" ht="1.5" customHeight="1"/>
    <row r="45" spans="1:3" ht="51" customHeight="1">
      <c r="A45" s="165" t="s">
        <v>112</v>
      </c>
      <c r="B45" s="165"/>
      <c r="C45" s="165"/>
    </row>
    <row r="46" spans="1:3" ht="42.75" customHeight="1">
      <c r="A46" s="165" t="s">
        <v>92</v>
      </c>
      <c r="B46" s="165"/>
      <c r="C46" s="165"/>
    </row>
    <row r="47" spans="1:3" ht="22.5" customHeight="1">
      <c r="A47" s="165" t="s">
        <v>93</v>
      </c>
      <c r="B47" s="165"/>
      <c r="C47" s="165"/>
    </row>
    <row r="48" spans="1:4" ht="115.5" customHeight="1">
      <c r="A48" s="174" t="s">
        <v>123</v>
      </c>
      <c r="B48" s="174"/>
      <c r="C48" s="175"/>
      <c r="D48" s="175"/>
    </row>
  </sheetData>
  <sheetProtection/>
  <mergeCells count="11">
    <mergeCell ref="B7:C7"/>
    <mergeCell ref="A2:A3"/>
    <mergeCell ref="B2:C3"/>
    <mergeCell ref="B4:C4"/>
    <mergeCell ref="B5:C5"/>
    <mergeCell ref="B6:C6"/>
    <mergeCell ref="A8:C8"/>
    <mergeCell ref="A45:C45"/>
    <mergeCell ref="A46:C46"/>
    <mergeCell ref="A47:C47"/>
    <mergeCell ref="A48:D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Vodozabor</cp:lastModifiedBy>
  <cp:lastPrinted>2011-05-03T05:01:54Z</cp:lastPrinted>
  <dcterms:created xsi:type="dcterms:W3CDTF">2010-02-15T13:42:22Z</dcterms:created>
  <dcterms:modified xsi:type="dcterms:W3CDTF">2011-05-03T05:48:03Z</dcterms:modified>
  <cp:category/>
  <cp:version/>
  <cp:contentType/>
  <cp:contentStatus/>
</cp:coreProperties>
</file>