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1">'Т1.1.'!$A$2:$H$52</definedName>
    <definedName name="_xlnm.Print_Area" localSheetId="4">'Т2'!$A$2:$B$52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<sst xmlns="http://schemas.openxmlformats.org/spreadsheetml/2006/main" count="420" uniqueCount="264">
  <si>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</si>
  <si>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</si>
  <si>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</si>
  <si>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</si>
  <si>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</si>
  <si>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</si>
  <si>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</si>
  <si>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</si>
  <si>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</si>
  <si>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</si>
  <si>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</si>
  <si>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</si>
  <si>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</si>
  <si>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</si>
  <si>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</si>
  <si>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</si>
  <si>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</si>
  <si>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</si>
  <si>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</si>
  <si>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</si>
  <si>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</si>
  <si>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</si>
  <si>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</si>
  <si>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</si>
  <si>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</si>
  <si>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</si>
  <si>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</si>
  <si>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</si>
  <si>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</si>
  <si>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</si>
  <si>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</si>
  <si>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</si>
  <si>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</si>
  <si>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</si>
  <si>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</si>
  <si>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</si>
  <si>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</si>
  <si>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</si>
  <si>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</si>
  <si>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</si>
  <si>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</si>
  <si>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</si>
  <si>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</si>
  <si>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</si>
  <si>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</si>
  <si>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</si>
  <si>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</si>
  <si>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</si>
  <si>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</si>
  <si>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</si>
  <si>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</si>
  <si>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</si>
  <si>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</si>
  <si>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</si>
  <si>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</si>
  <si>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</si>
  <si>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</si>
  <si>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</si>
  <si>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</si>
  <si>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</si>
  <si>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</si>
  <si>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</si>
  <si>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</si>
  <si>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</si>
  <si>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</si>
  <si>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</si>
  <si>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</si>
  <si>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</si>
  <si>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</si>
  <si>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</si>
  <si>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</si>
  <si>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</si>
  <si>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</si>
  <si>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</si>
  <si>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</si>
  <si>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</si>
  <si>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</si>
  <si>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</si>
  <si>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</si>
  <si>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</si>
  <si>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</si>
  <si>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</si>
  <si>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</si>
  <si>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</si>
  <si>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</si>
  <si>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</si>
  <si>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</si>
  <si>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</si>
  <si>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</si>
  <si>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</si>
  <si>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</si>
  <si>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</si>
  <si>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</si>
  <si>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</si>
  <si>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</si>
  <si>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</si>
  <si>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</si>
  <si>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</si>
  <si>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</si>
  <si>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</si>
  <si>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</si>
  <si>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</si>
  <si>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</si>
  <si>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</si>
  <si>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</si>
  <si>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</si>
  <si>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</si>
  <si>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</si>
  <si>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</si>
  <si>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</si>
  <si>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</si>
  <si>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</si>
  <si>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</si>
  <si>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</si>
  <si>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</si>
  <si>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</si>
  <si>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</si>
  <si>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</si>
  <si>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</si>
  <si>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</si>
  <si>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</si>
  <si>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</si>
  <si>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</si>
  <si>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</si>
  <si>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</si>
  <si>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</si>
  <si>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</si>
  <si>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</si>
  <si>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</si>
  <si>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</si>
  <si>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</si>
  <si>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</si>
  <si>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</si>
  <si>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</si>
  <si>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</si>
  <si>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</si>
  <si>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</si>
  <si>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</si>
  <si>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</si>
  <si>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</si>
  <si>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</si>
  <si>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</si>
  <si>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</si>
  <si>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</si>
  <si>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</si>
  <si>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</si>
  <si>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</si>
  <si>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</si>
  <si>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</si>
  <si>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</si>
  <si>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</si>
  <si>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</si>
  <si>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</si>
  <si>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</si>
  <si>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</si>
  <si>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</si>
  <si>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</si>
  <si>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</si>
  <si>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</si>
  <si>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</si>
  <si>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</si>
  <si>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</si>
  <si>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</si>
  <si>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</si>
  <si>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</si>
  <si>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</si>
  <si>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</si>
  <si>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</si>
  <si>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</si>
  <si>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</si>
  <si>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</si>
  <si>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</si>
  <si>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</si>
  <si>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</si>
  <si>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</si>
  <si>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</si>
  <si>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</si>
  <si>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</si>
  <si>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</si>
  <si>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</si>
  <si>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</si>
  <si>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</si>
  <si>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</si>
  <si>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</si>
  <si>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</si>
  <si>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</si>
  <si>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</si>
  <si>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</si>
  <si>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</si>
  <si>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</si>
  <si>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</si>
  <si>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</si>
  <si>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</si>
  <si>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</si>
  <si>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</si>
  <si>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</si>
  <si>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</si>
  <si>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</si>
  <si>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</si>
  <si>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</si>
  <si>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</si>
  <si>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</si>
  <si>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</si>
  <si>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</si>
  <si>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</si>
  <si>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</si>
  <si>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</si>
  <si>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</si>
  <si>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</si>
  <si>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</si>
  <si>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</si>
  <si>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</si>
  <si>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</si>
  <si>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</si>
  <si>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</si>
  <si>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</si>
  <si>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</si>
  <si>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</si>
  <si>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</si>
  <si>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</si>
  <si>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</si>
  <si>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</si>
  <si>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</si>
  <si>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</si>
  <si>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</si>
  <si>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</si>
  <si>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</si>
  <si>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</si>
  <si>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</si>
  <si>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</si>
  <si>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</si>
  <si>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</si>
  <si>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</si>
  <si>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</si>
  <si>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</si>
  <si>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</si>
  <si>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Общество с ограниченной ответственностью "Энергонефть Томск"</t>
  </si>
  <si>
    <t>636785, Томская область, г.Стрежевой, ул.Строителей 95.</t>
  </si>
  <si>
    <t>Надбавка к тарифу на тепловую энергию для потребителей - не устанавливалась.</t>
  </si>
  <si>
    <t>Надбавка к тарифу на тепловую энергию ООО "Энергонефть Томск" - не устанавливалась.</t>
  </si>
  <si>
    <t>Тариф на услуги услуги по передаче тепловой энергии  - не устанавливался.</t>
  </si>
  <si>
    <t>Надбавка к тарифу на услуги по передаче тепловой энергии  - не устанавливалась.</t>
  </si>
  <si>
    <t>Тариф на подключение создаваемых (реконструируемых) объектов недвижимости к системе теплоснабжения ООО "Энергонефть Томск"  - не устанавливался.</t>
  </si>
  <si>
    <t>Тариф на подключение организаций к системе теплоснабжения - не устанавливался.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</si>
  <si>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</si>
  <si>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</si>
  <si>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t>Информация об инвестиционных программах и отчетах об их реализации</t>
  </si>
  <si>
    <t>Инвестиционная программа на 2010 год не утверждалась.</t>
  </si>
  <si>
    <t>не устанавливался</t>
  </si>
  <si>
    <t>не устанавливалась</t>
  </si>
  <si>
    <t>не утанавливалась</t>
  </si>
  <si>
    <t>договор поставки</t>
  </si>
  <si>
    <t>договор энергообеспечения</t>
  </si>
  <si>
    <t>производство и сбыт тепловой энергии</t>
  </si>
  <si>
    <t>рублей без НДС</t>
  </si>
  <si>
    <t>объем приобретения  (тыс.кВт.ч)</t>
  </si>
  <si>
    <t>расходы на химреагенты, материалы используемы в технологическом процессе</t>
  </si>
  <si>
    <t>Приказ Департамента тарифного регулирования и государственного заказа Томской области № 52/259 от 23.11.2010г.</t>
  </si>
  <si>
    <t>Департамент тарифного регулирования и государственного заказа Томской области</t>
  </si>
  <si>
    <t>с 01.01.2011 г. по 31.12.2011 г.</t>
  </si>
  <si>
    <t>2010 год</t>
  </si>
  <si>
    <t>Инвестиционная программа на 2011 год не утверждалась.</t>
  </si>
  <si>
    <t>из п-4</t>
  </si>
  <si>
    <t xml:space="preserve">отчет по ХВО (обороты счета КТ 20 по котельным)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</si>
</sst>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;[Red]\-0.00"/>
  </numFmts>
  <fonts count="43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3" borderId="34" xfId="0" applyFill="1" applyBorder="1" applyAlignment="1">
      <alignment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" borderId="37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8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9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1" xfId="53" applyNumberFormat="1" applyFont="1" applyFill="1" applyBorder="1" applyAlignment="1" applyProtection="1">
      <alignment horizontal="center" wrapText="1"/>
      <protection locked="0"/>
    </xf>
    <xf numFmtId="2" fontId="4" fillId="23" borderId="42" xfId="53" applyNumberFormat="1" applyFont="1" applyFill="1" applyBorder="1" applyAlignment="1" applyProtection="1">
      <alignment horizontal="center"/>
      <protection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3" fontId="4" fillId="23" borderId="45" xfId="53" applyNumberFormat="1" applyFont="1" applyFill="1" applyBorder="1" applyAlignment="1" applyProtection="1">
      <alignment horizontal="center" wrapText="1"/>
      <protection locked="0"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0" fontId="3" fillId="2" borderId="47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8" xfId="53" applyFont="1" applyFill="1" applyBorder="1" applyAlignment="1" applyProtection="1">
      <alignment wrapText="1"/>
      <protection/>
    </xf>
    <xf numFmtId="0" fontId="7" fillId="2" borderId="49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2" borderId="48" xfId="54" applyFont="1" applyFill="1" applyBorder="1" applyAlignment="1" applyProtection="1">
      <alignment horizontal="right" wrapText="1"/>
      <protection/>
    </xf>
    <xf numFmtId="43" fontId="24" fillId="0" borderId="12" xfId="63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3" fontId="24" fillId="0" borderId="0" xfId="63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43" fontId="25" fillId="0" borderId="0" xfId="63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11" borderId="26" xfId="0" applyFont="1" applyFill="1" applyBorder="1" applyAlignment="1">
      <alignment horizontal="center"/>
    </xf>
    <xf numFmtId="0" fontId="0" fillId="23" borderId="12" xfId="0" applyFill="1" applyBorder="1" applyAlignment="1">
      <alignment horizontal="center" vertical="center"/>
    </xf>
    <xf numFmtId="0" fontId="0" fillId="11" borderId="11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"/>
    </xf>
    <xf numFmtId="43" fontId="8" fillId="23" borderId="35" xfId="63" applyFont="1" applyFill="1" applyBorder="1" applyAlignment="1">
      <alignment/>
    </xf>
    <xf numFmtId="43" fontId="0" fillId="23" borderId="35" xfId="63" applyFont="1" applyFill="1" applyBorder="1" applyAlignment="1">
      <alignment/>
    </xf>
    <xf numFmtId="43" fontId="0" fillId="23" borderId="12" xfId="0" applyNumberFormat="1" applyFill="1" applyBorder="1" applyAlignment="1">
      <alignment/>
    </xf>
    <xf numFmtId="0" fontId="0" fillId="0" borderId="0" xfId="0" applyAlignment="1">
      <alignment horizontal="right"/>
    </xf>
    <xf numFmtId="43" fontId="0" fillId="23" borderId="34" xfId="0" applyNumberFormat="1" applyFill="1" applyBorder="1" applyAlignment="1">
      <alignment/>
    </xf>
    <xf numFmtId="43" fontId="0" fillId="23" borderId="50" xfId="0" applyNumberFormat="1" applyFill="1" applyBorder="1" applyAlignment="1">
      <alignment/>
    </xf>
    <xf numFmtId="43" fontId="0" fillId="23" borderId="35" xfId="0" applyNumberForma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63" applyFont="1" applyAlignment="1">
      <alignment/>
    </xf>
    <xf numFmtId="0" fontId="41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2"/>
    </xf>
    <xf numFmtId="0" fontId="8" fillId="2" borderId="32" xfId="0" applyFont="1" applyFill="1" applyBorder="1" applyAlignment="1">
      <alignment horizontal="left" vertical="top" wrapText="1" indent="2"/>
    </xf>
    <xf numFmtId="43" fontId="8" fillId="0" borderId="0" xfId="0" applyNumberFormat="1" applyFont="1" applyAlignment="1">
      <alignment/>
    </xf>
    <xf numFmtId="0" fontId="15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/>
    </xf>
    <xf numFmtId="0" fontId="14" fillId="0" borderId="27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left" vertical="top"/>
    </xf>
    <xf numFmtId="0" fontId="15" fillId="0" borderId="25" xfId="0" applyFont="1" applyFill="1" applyBorder="1" applyAlignment="1">
      <alignment horizontal="left" vertical="top" wrapText="1"/>
    </xf>
    <xf numFmtId="0" fontId="14" fillId="0" borderId="51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left" vertical="top"/>
    </xf>
    <xf numFmtId="0" fontId="15" fillId="0" borderId="51" xfId="0" applyFont="1" applyFill="1" applyBorder="1" applyAlignment="1">
      <alignment horizontal="left" vertical="top"/>
    </xf>
    <xf numFmtId="0" fontId="15" fillId="0" borderId="52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4" fillId="23" borderId="12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43" fontId="0" fillId="23" borderId="36" xfId="0" applyNumberFormat="1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top"/>
    </xf>
    <xf numFmtId="0" fontId="15" fillId="0" borderId="55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left" vertical="center"/>
    </xf>
    <xf numFmtId="0" fontId="15" fillId="0" borderId="54" xfId="0" applyFont="1" applyFill="1" applyBorder="1" applyAlignment="1">
      <alignment horizontal="left" vertical="center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left" vertical="top" wrapText="1"/>
    </xf>
    <xf numFmtId="0" fontId="15" fillId="0" borderId="54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top"/>
    </xf>
    <xf numFmtId="0" fontId="14" fillId="0" borderId="64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5" fillId="0" borderId="23" xfId="0" applyFont="1" applyFill="1" applyBorder="1" applyAlignment="1">
      <alignment horizontal="center" vertical="top" wrapText="1"/>
    </xf>
    <xf numFmtId="0" fontId="15" fillId="0" borderId="55" xfId="0" applyFont="1" applyFill="1" applyBorder="1" applyAlignment="1">
      <alignment horizontal="center" vertical="top" wrapText="1"/>
    </xf>
    <xf numFmtId="0" fontId="15" fillId="0" borderId="66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4" xfId="0" applyFont="1" applyFill="1" applyBorder="1" applyAlignment="1">
      <alignment horizontal="left"/>
    </xf>
    <xf numFmtId="0" fontId="0" fillId="11" borderId="54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67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23" borderId="23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5" fillId="11" borderId="71" xfId="0" applyFont="1" applyFill="1" applyBorder="1" applyAlignment="1">
      <alignment horizontal="left" vertical="center"/>
    </xf>
    <xf numFmtId="0" fontId="5" fillId="11" borderId="72" xfId="0" applyFont="1" applyFill="1" applyBorder="1" applyAlignment="1">
      <alignment horizontal="left" vertical="center"/>
    </xf>
    <xf numFmtId="0" fontId="0" fillId="11" borderId="78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23" borderId="78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62" xfId="0" applyFill="1" applyBorder="1" applyAlignment="1">
      <alignment horizontal="left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62" xfId="0" applyFill="1" applyBorder="1" applyAlignment="1">
      <alignment horizontal="center" vertical="top" wrapText="1"/>
    </xf>
    <xf numFmtId="0" fontId="0" fillId="4" borderId="63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1\&#1058;&#1077;&#1087;&#1083;&#1086;\&#1057;&#1084;&#1077;&#1090;&#1072;%20%20&#1088;&#1072;&#1089;&#1093;&#1086;&#1076;&#1086;&#1074;%20&#1080;%20&#1090;&#1072;&#1088;&#1080;&#1092;%202011%20&#1085;&#1072;%20&#1090;&#1077;&#1087;&#1083;&#1086;%20&#1080;%20&#1061;&#1042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0\_&#1060;&#1072;&#1082;&#1090;%202010\&#1060;&#1080;&#1085;.&#1088;&#1077;&#1079;&#1091;&#1083;&#1100;&#1090;&#1072;&#1090;%20&#1087;&#1086;%20&#1042;&#1044;%20201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0\&#1058;&#1086;&#1087;&#1083;&#1080;&#1074;&#1086;%20&#1089;&#1074;&#1086;&#1076;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1\&#1047;&#1072;&#1087;&#1088;&#1086;&#1089;&#1099;%20&#1082;%20&#1048;&#1057;&#1055;\&#1059;&#1076;.&#1088;&#1072;&#1089;&#1093;&#1086;&#1076;%20&#1101;&#1083;.&#1101;&#1085;&#1077;&#1088;&#1075;&#1080;&#1080;%20&#1079;&#1072;%202010%20(&#1075;&#1086;&#1088;&#1096;&#1077;&#1085;&#1080;&#1085;&#1091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0\_&#1060;&#1072;&#1082;&#1090;%202010\&#1057;&#1074;&#1086;&#1076;%20&#1087;&#1086;%20&#1042;&#1044;%20201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2\k_prik$\_2010%20&#1075;&#1086;&#1076;%20&#1073;&#1072;&#1079;&#1072;%20&#1088;&#1072;&#1089;&#1096;&#1080;&#1092;&#1088;&#1086;&#1074;&#1086;&#1082;\&#1055;&#1088;&#1080;&#1083;&#1086;&#1078;&#1077;&#1085;&#1080;&#1077;%20&#1062;&#1054;%20&#1053;&#1086;&#1089;&#1077;&#1085;&#1082;&#1086;\&#1090;&#1077;&#1087;&#1083;&#1086;%20&#1073;&#1072;&#1083;&#1072;&#1085;&#1089;%20&#1092;&#1072;&#1082;&#1090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2010\_&#1060;&#1072;&#1082;&#1090;%202010\&#1054;&#1090;&#1095;&#1105;&#1090;&#1099;%20&#1073;&#1091;&#1093;&#1075;&#1072;&#1083;&#1090;&#1077;&#1088;&#1089;&#1082;&#1080;&#1077;\&#1076;&#1077;&#1082;&#1072;&#1073;&#1088;&#1100;\&#1061;&#1042;&#1054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ХОВ"/>
      <sheetName val="Приложение к П.1.15 ХОВ"/>
      <sheetName val="П 1.15"/>
      <sheetName val="т.10-топливо"/>
      <sheetName val="Прочие расходы"/>
      <sheetName val="Прил 2.2 ОХР тепло"/>
      <sheetName val="Прил 2.2 ОХР ХОВ"/>
      <sheetName val="Прил 3.2 Проч.цех."/>
      <sheetName val="аренда"/>
      <sheetName val="прил.6.3. материалы"/>
      <sheetName val="таб.16 2011 (ХВО)"/>
      <sheetName val="СВОД- ТЕПЛО"/>
      <sheetName val="П 2011 (ТЕПЛО)(2)"/>
      <sheetName val="проч цех"/>
      <sheetName val=" баланс  11"/>
      <sheetName val=" 12"/>
      <sheetName val="расчет цены"/>
      <sheetName val="завоз нефти"/>
      <sheetName val="23 сч."/>
      <sheetName val="Лист2"/>
      <sheetName val="хим.реагенты"/>
      <sheetName val="баланс год вода"/>
    </sheetNames>
    <sheetDataSet>
      <sheetData sheetId="2">
        <row r="57">
          <cell r="C57">
            <v>63426621.27613115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2"/>
      <sheetName val="03"/>
      <sheetName val="04"/>
      <sheetName val="01-05"/>
      <sheetName val="06"/>
      <sheetName val="07"/>
      <sheetName val="08"/>
      <sheetName val="09"/>
      <sheetName val="10"/>
      <sheetName val="11"/>
      <sheetName val="12"/>
      <sheetName val="форма № 2 за 6 мес"/>
      <sheetName val="форма № 2 за период"/>
      <sheetName val="ф.№ 2 в руб 2010г."/>
    </sheetNames>
    <sheetDataSet>
      <sheetData sheetId="0">
        <row r="8">
          <cell r="P8">
            <v>327087.66718830506</v>
          </cell>
        </row>
        <row r="11">
          <cell r="P11">
            <v>5558.35559</v>
          </cell>
        </row>
        <row r="22">
          <cell r="P22">
            <v>139.71845</v>
          </cell>
        </row>
        <row r="25">
          <cell r="P25">
            <v>128.03759</v>
          </cell>
        </row>
        <row r="30">
          <cell r="D30">
            <v>7370.695</v>
          </cell>
        </row>
        <row r="31">
          <cell r="D31">
            <v>7511.42774</v>
          </cell>
        </row>
        <row r="32">
          <cell r="P32">
            <v>130.52817</v>
          </cell>
        </row>
        <row r="41">
          <cell r="P41">
            <v>986.1900699999999</v>
          </cell>
        </row>
        <row r="53">
          <cell r="P53">
            <v>17804.4098</v>
          </cell>
        </row>
        <row r="56">
          <cell r="P56">
            <v>9387.05</v>
          </cell>
        </row>
        <row r="62">
          <cell r="P62">
            <v>33918.012</v>
          </cell>
        </row>
        <row r="70">
          <cell r="P70">
            <v>201.56028000000003</v>
          </cell>
        </row>
        <row r="114">
          <cell r="P114">
            <v>4900.272719999999</v>
          </cell>
        </row>
        <row r="185">
          <cell r="P185">
            <v>786.1563600000002</v>
          </cell>
        </row>
        <row r="186">
          <cell r="P186">
            <v>18261.00671</v>
          </cell>
        </row>
        <row r="203">
          <cell r="P203">
            <v>252806.51635299998</v>
          </cell>
        </row>
        <row r="267">
          <cell r="P267">
            <v>69453.80689211367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месячно"/>
      <sheetName val="По бух"/>
      <sheetName val="По бух (2)"/>
    </sheetNames>
    <sheetDataSet>
      <sheetData sheetId="0">
        <row r="46">
          <cell r="EP46">
            <v>1044.798208</v>
          </cell>
        </row>
        <row r="47">
          <cell r="EP47">
            <v>13777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2010"/>
    </sheetNames>
    <sheetDataSet>
      <sheetData sheetId="0">
        <row r="59">
          <cell r="AE59">
            <v>6694284</v>
          </cell>
        </row>
        <row r="63">
          <cell r="AE63">
            <v>186773</v>
          </cell>
          <cell r="AF63">
            <v>482149.326052703</v>
          </cell>
        </row>
        <row r="67">
          <cell r="AE67">
            <v>243169</v>
          </cell>
          <cell r="AF67">
            <v>630581.5618645577</v>
          </cell>
        </row>
        <row r="72">
          <cell r="AE72">
            <v>135258</v>
          </cell>
          <cell r="AF72">
            <v>349199.8821893587</v>
          </cell>
        </row>
        <row r="78">
          <cell r="AE78">
            <v>0</v>
          </cell>
          <cell r="AF7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>
        <row r="81">
          <cell r="P81">
            <v>43665.06644</v>
          </cell>
        </row>
        <row r="86">
          <cell r="P86">
            <v>3293.85136</v>
          </cell>
        </row>
        <row r="87">
          <cell r="P87">
            <v>6569.72035</v>
          </cell>
        </row>
        <row r="102">
          <cell r="P102">
            <v>12583.375989999997</v>
          </cell>
        </row>
        <row r="271">
          <cell r="P271">
            <v>4439.52341</v>
          </cell>
        </row>
        <row r="276">
          <cell r="P276">
            <v>334.54977</v>
          </cell>
        </row>
        <row r="277">
          <cell r="P277">
            <v>658.19277</v>
          </cell>
        </row>
        <row r="292">
          <cell r="P292">
            <v>1155.39666</v>
          </cell>
        </row>
        <row r="461">
          <cell r="P461">
            <v>14265.56928</v>
          </cell>
        </row>
        <row r="466">
          <cell r="P466">
            <v>964.07805</v>
          </cell>
        </row>
        <row r="467">
          <cell r="P467">
            <v>1944.8661700000005</v>
          </cell>
        </row>
        <row r="482">
          <cell r="P482">
            <v>3425.181879999999</v>
          </cell>
        </row>
        <row r="651">
          <cell r="P651">
            <v>7440.290539999999</v>
          </cell>
        </row>
        <row r="656">
          <cell r="P656">
            <v>638.3470299999999</v>
          </cell>
        </row>
        <row r="657">
          <cell r="P657">
            <v>1122.3386500000001</v>
          </cell>
        </row>
        <row r="672">
          <cell r="P672">
            <v>1848.95481</v>
          </cell>
        </row>
        <row r="766">
          <cell r="P766">
            <v>18145.288159999996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0 год"/>
      <sheetName val="дек"/>
      <sheetName val="ноябрь"/>
      <sheetName val="окт2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  <sheetName val="Лист1"/>
      <sheetName val="Лист2"/>
      <sheetName val="Лист3"/>
    </sheetNames>
    <sheetDataSet>
      <sheetData sheetId="0">
        <row r="13">
          <cell r="AD13">
            <v>146866.30000000002</v>
          </cell>
        </row>
        <row r="14">
          <cell r="AD14">
            <v>23825</v>
          </cell>
        </row>
        <row r="15">
          <cell r="AD15">
            <v>121684.40000000001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439">
          <cell r="I9439">
            <v>3442316.8500000075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5" t="s">
        <v>215</v>
      </c>
      <c r="C4" s="156"/>
    </row>
    <row r="5" spans="2:3" ht="33.75" customHeight="1">
      <c r="B5" s="19" t="s">
        <v>39</v>
      </c>
      <c r="C5" s="22" t="s">
        <v>216</v>
      </c>
    </row>
    <row r="6" spans="2:3" ht="33" customHeight="1">
      <c r="B6" s="20" t="s">
        <v>2</v>
      </c>
      <c r="C6" s="22" t="s">
        <v>217</v>
      </c>
    </row>
    <row r="7" spans="2:3" ht="30">
      <c r="B7" s="16" t="s">
        <v>40</v>
      </c>
      <c r="C7" s="22" t="s">
        <v>216</v>
      </c>
    </row>
    <row r="8" spans="2:3" ht="30">
      <c r="B8" s="21" t="s">
        <v>41</v>
      </c>
      <c r="C8" s="22" t="s">
        <v>216</v>
      </c>
    </row>
    <row r="9" spans="2:3" ht="30">
      <c r="B9" s="16" t="s">
        <v>42</v>
      </c>
      <c r="C9" s="22" t="s">
        <v>217</v>
      </c>
    </row>
    <row r="10" spans="2:3" ht="45">
      <c r="B10" s="16" t="s">
        <v>3</v>
      </c>
      <c r="C10" s="22" t="s">
        <v>218</v>
      </c>
    </row>
    <row r="11" spans="2:3" ht="30">
      <c r="B11" s="16" t="s">
        <v>4</v>
      </c>
      <c r="C11" s="22" t="s">
        <v>218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77" t="s">
        <v>233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9" ht="15">
      <c r="A3" s="11" t="s">
        <v>0</v>
      </c>
      <c r="B3" s="214"/>
      <c r="C3" s="214"/>
      <c r="D3" s="214"/>
      <c r="E3" s="214"/>
      <c r="G3" s="4"/>
      <c r="H3" s="278"/>
      <c r="I3" s="278"/>
    </row>
    <row r="4" spans="1:5" ht="15">
      <c r="A4" s="11" t="s">
        <v>30</v>
      </c>
      <c r="B4" s="214"/>
      <c r="C4" s="214"/>
      <c r="D4" s="214"/>
      <c r="E4" s="214"/>
    </row>
    <row r="5" spans="1:5" ht="15">
      <c r="A5" s="11" t="s">
        <v>31</v>
      </c>
      <c r="B5" s="214"/>
      <c r="C5" s="214"/>
      <c r="D5" s="214"/>
      <c r="E5" s="214"/>
    </row>
    <row r="6" spans="1:5" ht="15">
      <c r="A6" s="11" t="s">
        <v>89</v>
      </c>
      <c r="B6" s="214"/>
      <c r="C6" s="214"/>
      <c r="D6" s="214"/>
      <c r="E6" s="214"/>
    </row>
    <row r="7" spans="1:5" ht="15">
      <c r="A7" s="11" t="s">
        <v>96</v>
      </c>
      <c r="B7" s="214"/>
      <c r="C7" s="214"/>
      <c r="D7" s="214"/>
      <c r="E7" s="214"/>
    </row>
    <row r="8" spans="2:5" ht="15.75" thickBot="1">
      <c r="B8" s="279"/>
      <c r="C8" s="279"/>
      <c r="D8" s="279"/>
      <c r="E8" s="279"/>
    </row>
    <row r="9" spans="1:10" ht="15">
      <c r="A9" s="268"/>
      <c r="B9" s="269"/>
      <c r="C9" s="269"/>
      <c r="D9" s="269"/>
      <c r="E9" s="269"/>
      <c r="F9" s="269"/>
      <c r="G9" s="269"/>
      <c r="H9" s="269"/>
      <c r="I9" s="269"/>
      <c r="J9" s="270"/>
    </row>
    <row r="10" spans="1:10" ht="15">
      <c r="A10" s="271"/>
      <c r="B10" s="272"/>
      <c r="C10" s="272"/>
      <c r="D10" s="272"/>
      <c r="E10" s="272"/>
      <c r="F10" s="272"/>
      <c r="G10" s="272"/>
      <c r="H10" s="272"/>
      <c r="I10" s="272"/>
      <c r="J10" s="273"/>
    </row>
    <row r="11" spans="1:10" ht="15">
      <c r="A11" s="271"/>
      <c r="B11" s="272"/>
      <c r="C11" s="272"/>
      <c r="D11" s="272"/>
      <c r="E11" s="272"/>
      <c r="F11" s="272"/>
      <c r="G11" s="272"/>
      <c r="H11" s="272"/>
      <c r="I11" s="272"/>
      <c r="J11" s="273"/>
    </row>
    <row r="12" spans="1:10" ht="15">
      <c r="A12" s="271"/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5">
      <c r="A13" s="271"/>
      <c r="B13" s="272"/>
      <c r="C13" s="272"/>
      <c r="D13" s="272"/>
      <c r="E13" s="272"/>
      <c r="F13" s="272"/>
      <c r="G13" s="272"/>
      <c r="H13" s="272"/>
      <c r="I13" s="272"/>
      <c r="J13" s="273"/>
    </row>
    <row r="14" spans="1:10" ht="15">
      <c r="A14" s="271"/>
      <c r="B14" s="272"/>
      <c r="C14" s="272"/>
      <c r="D14" s="272"/>
      <c r="E14" s="272"/>
      <c r="F14" s="272"/>
      <c r="G14" s="272"/>
      <c r="H14" s="272"/>
      <c r="I14" s="272"/>
      <c r="J14" s="273"/>
    </row>
    <row r="15" spans="1:10" ht="15">
      <c r="A15" s="271"/>
      <c r="B15" s="272"/>
      <c r="C15" s="272"/>
      <c r="D15" s="272"/>
      <c r="E15" s="272"/>
      <c r="F15" s="272"/>
      <c r="G15" s="272"/>
      <c r="H15" s="272"/>
      <c r="I15" s="272"/>
      <c r="J15" s="273"/>
    </row>
    <row r="16" spans="1:10" ht="15">
      <c r="A16" s="271"/>
      <c r="B16" s="272"/>
      <c r="C16" s="272"/>
      <c r="D16" s="272"/>
      <c r="E16" s="272"/>
      <c r="F16" s="272"/>
      <c r="G16" s="272"/>
      <c r="H16" s="272"/>
      <c r="I16" s="272"/>
      <c r="J16" s="273"/>
    </row>
    <row r="17" spans="1:10" ht="15">
      <c r="A17" s="271"/>
      <c r="B17" s="272"/>
      <c r="C17" s="272"/>
      <c r="D17" s="272"/>
      <c r="E17" s="272"/>
      <c r="F17" s="272"/>
      <c r="G17" s="272"/>
      <c r="H17" s="272"/>
      <c r="I17" s="272"/>
      <c r="J17" s="273"/>
    </row>
    <row r="18" spans="1:10" ht="15">
      <c r="A18" s="271"/>
      <c r="B18" s="272"/>
      <c r="C18" s="272"/>
      <c r="D18" s="272"/>
      <c r="E18" s="272"/>
      <c r="F18" s="272"/>
      <c r="G18" s="272"/>
      <c r="H18" s="272"/>
      <c r="I18" s="272"/>
      <c r="J18" s="273"/>
    </row>
    <row r="19" spans="1:10" ht="15">
      <c r="A19" s="271"/>
      <c r="B19" s="272"/>
      <c r="C19" s="272"/>
      <c r="D19" s="272"/>
      <c r="E19" s="272"/>
      <c r="F19" s="272"/>
      <c r="G19" s="272"/>
      <c r="H19" s="272"/>
      <c r="I19" s="272"/>
      <c r="J19" s="273"/>
    </row>
    <row r="20" spans="1:10" ht="15">
      <c r="A20" s="271"/>
      <c r="B20" s="272"/>
      <c r="C20" s="272"/>
      <c r="D20" s="272"/>
      <c r="E20" s="272"/>
      <c r="F20" s="272"/>
      <c r="G20" s="272"/>
      <c r="H20" s="272"/>
      <c r="I20" s="272"/>
      <c r="J20" s="273"/>
    </row>
    <row r="21" spans="1:10" ht="15">
      <c r="A21" s="271"/>
      <c r="B21" s="272"/>
      <c r="C21" s="272"/>
      <c r="D21" s="272"/>
      <c r="E21" s="272"/>
      <c r="F21" s="272"/>
      <c r="G21" s="272"/>
      <c r="H21" s="272"/>
      <c r="I21" s="272"/>
      <c r="J21" s="273"/>
    </row>
    <row r="22" spans="1:10" ht="15">
      <c r="A22" s="271"/>
      <c r="B22" s="272"/>
      <c r="C22" s="272"/>
      <c r="D22" s="272"/>
      <c r="E22" s="272"/>
      <c r="F22" s="272"/>
      <c r="G22" s="272"/>
      <c r="H22" s="272"/>
      <c r="I22" s="272"/>
      <c r="J22" s="273"/>
    </row>
    <row r="23" spans="1:10" ht="15">
      <c r="A23" s="271"/>
      <c r="B23" s="272"/>
      <c r="C23" s="272"/>
      <c r="D23" s="272"/>
      <c r="E23" s="272"/>
      <c r="F23" s="272"/>
      <c r="G23" s="272"/>
      <c r="H23" s="272"/>
      <c r="I23" s="272"/>
      <c r="J23" s="273"/>
    </row>
    <row r="24" spans="1:10" ht="15">
      <c r="A24" s="271"/>
      <c r="B24" s="272"/>
      <c r="C24" s="272"/>
      <c r="D24" s="272"/>
      <c r="E24" s="272"/>
      <c r="F24" s="272"/>
      <c r="G24" s="272"/>
      <c r="H24" s="272"/>
      <c r="I24" s="272"/>
      <c r="J24" s="273"/>
    </row>
    <row r="25" spans="1:10" ht="15.75" thickBot="1">
      <c r="A25" s="274"/>
      <c r="B25" s="275"/>
      <c r="C25" s="275"/>
      <c r="D25" s="275"/>
      <c r="E25" s="275"/>
      <c r="F25" s="275"/>
      <c r="G25" s="275"/>
      <c r="H25" s="275"/>
      <c r="I25" s="275"/>
      <c r="J25" s="276"/>
    </row>
    <row r="27" spans="1:10" ht="33.75" customHeight="1">
      <c r="A27" s="225" t="s">
        <v>149</v>
      </c>
      <c r="B27" s="225"/>
      <c r="C27" s="225"/>
      <c r="D27" s="225"/>
      <c r="E27" s="225"/>
      <c r="F27" s="225"/>
      <c r="G27" s="225"/>
      <c r="H27" s="225"/>
      <c r="I27" s="225"/>
      <c r="J27" s="225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98" t="s">
        <v>234</v>
      </c>
      <c r="C1" s="298"/>
      <c r="D1" s="298"/>
      <c r="E1" s="298"/>
      <c r="F1" s="298"/>
      <c r="G1" s="298"/>
      <c r="H1" s="298"/>
      <c r="I1" s="298"/>
    </row>
    <row r="2" spans="2:9" ht="15">
      <c r="B2" s="44"/>
      <c r="C2" s="44"/>
      <c r="D2" s="44"/>
      <c r="E2" s="44"/>
      <c r="F2" s="44"/>
      <c r="G2" s="44"/>
      <c r="H2" s="44"/>
      <c r="I2" s="44"/>
    </row>
    <row r="3" spans="2:9" ht="15">
      <c r="B3" s="11" t="s">
        <v>0</v>
      </c>
      <c r="C3" s="214"/>
      <c r="D3" s="214"/>
      <c r="E3" s="214"/>
      <c r="F3" s="214"/>
      <c r="G3" s="214"/>
      <c r="H3" s="214"/>
      <c r="I3" s="214"/>
    </row>
    <row r="4" spans="2:9" ht="15">
      <c r="B4" s="11" t="s">
        <v>30</v>
      </c>
      <c r="C4" s="214"/>
      <c r="D4" s="214"/>
      <c r="E4" s="214"/>
      <c r="F4" s="214"/>
      <c r="G4" s="214"/>
      <c r="H4" s="214"/>
      <c r="I4" s="214"/>
    </row>
    <row r="5" spans="2:9" ht="15">
      <c r="B5" s="11" t="s">
        <v>31</v>
      </c>
      <c r="C5" s="214"/>
      <c r="D5" s="214"/>
      <c r="E5" s="214"/>
      <c r="F5" s="214"/>
      <c r="G5" s="214"/>
      <c r="H5" s="214"/>
      <c r="I5" s="214"/>
    </row>
    <row r="6" spans="2:9" ht="15">
      <c r="B6" s="11" t="s">
        <v>96</v>
      </c>
      <c r="C6" s="214"/>
      <c r="D6" s="214"/>
      <c r="E6" s="214"/>
      <c r="F6" s="214"/>
      <c r="G6" s="214"/>
      <c r="H6" s="214"/>
      <c r="I6" s="214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101</v>
      </c>
      <c r="C8" s="234"/>
      <c r="D8" s="234"/>
      <c r="E8" s="234"/>
      <c r="F8" s="234"/>
      <c r="G8" s="234"/>
      <c r="H8" s="234"/>
      <c r="I8" s="234"/>
    </row>
    <row r="9" spans="2:9" ht="28.5" customHeight="1">
      <c r="B9" s="18" t="s">
        <v>35</v>
      </c>
      <c r="C9" s="234"/>
      <c r="D9" s="234"/>
      <c r="E9" s="234"/>
      <c r="F9" s="234"/>
      <c r="G9" s="234"/>
      <c r="H9" s="234"/>
      <c r="I9" s="234"/>
    </row>
    <row r="10" spans="2:9" ht="27" customHeight="1">
      <c r="B10" s="18" t="s">
        <v>34</v>
      </c>
      <c r="C10" s="234"/>
      <c r="D10" s="234"/>
      <c r="E10" s="234"/>
      <c r="F10" s="234"/>
      <c r="G10" s="234"/>
      <c r="H10" s="234"/>
      <c r="I10" s="234"/>
    </row>
    <row r="11" spans="2:9" ht="28.5" customHeight="1">
      <c r="B11" s="18" t="s">
        <v>32</v>
      </c>
      <c r="C11" s="234"/>
      <c r="D11" s="234"/>
      <c r="E11" s="234"/>
      <c r="F11" s="234"/>
      <c r="G11" s="234"/>
      <c r="H11" s="234"/>
      <c r="I11" s="234"/>
    </row>
    <row r="12" spans="2:9" ht="27" customHeight="1">
      <c r="B12" s="18" t="s">
        <v>33</v>
      </c>
      <c r="C12" s="234"/>
      <c r="D12" s="234"/>
      <c r="E12" s="234"/>
      <c r="F12" s="234"/>
      <c r="G12" s="234"/>
      <c r="H12" s="234"/>
      <c r="I12" s="234"/>
    </row>
    <row r="14" spans="2:12" ht="22.5" customHeight="1">
      <c r="B14" s="280" t="s">
        <v>80</v>
      </c>
      <c r="C14" s="281"/>
      <c r="D14" s="281"/>
      <c r="E14" s="281"/>
      <c r="F14" s="281"/>
      <c r="G14" s="281"/>
      <c r="H14" s="281"/>
      <c r="I14" s="282"/>
      <c r="J14" s="289" t="s">
        <v>235</v>
      </c>
      <c r="K14" s="290"/>
      <c r="L14" s="291"/>
    </row>
    <row r="15" spans="2:12" ht="27" customHeight="1">
      <c r="B15" s="283" t="s">
        <v>81</v>
      </c>
      <c r="C15" s="284"/>
      <c r="D15" s="284"/>
      <c r="E15" s="284"/>
      <c r="F15" s="284"/>
      <c r="G15" s="284"/>
      <c r="H15" s="284"/>
      <c r="I15" s="285"/>
      <c r="J15" s="292"/>
      <c r="K15" s="293"/>
      <c r="L15" s="294"/>
    </row>
    <row r="16" spans="2:12" ht="57.75" customHeight="1">
      <c r="B16" s="286" t="s">
        <v>102</v>
      </c>
      <c r="C16" s="287"/>
      <c r="D16" s="287"/>
      <c r="E16" s="287"/>
      <c r="F16" s="287"/>
      <c r="G16" s="287"/>
      <c r="H16" s="287"/>
      <c r="I16" s="288"/>
      <c r="J16" s="295"/>
      <c r="K16" s="296"/>
      <c r="L16" s="297"/>
    </row>
    <row r="18" spans="2:9" ht="32.25" customHeight="1">
      <c r="B18" s="225" t="s">
        <v>150</v>
      </c>
      <c r="C18" s="225"/>
      <c r="D18" s="225"/>
      <c r="E18" s="225"/>
      <c r="F18" s="225"/>
      <c r="G18" s="225"/>
      <c r="H18" s="225"/>
      <c r="I18" s="225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"/>
  <sheetViews>
    <sheetView zoomScalePageLayoutView="0" workbookViewId="0" topLeftCell="A1">
      <selection activeCell="C8" sqref="C8:H9"/>
    </sheetView>
  </sheetViews>
  <sheetFormatPr defaultColWidth="9.140625" defaultRowHeight="15"/>
  <cols>
    <col min="1" max="1" width="19.421875" style="0" customWidth="1"/>
    <col min="2" max="2" width="18.140625" style="0" customWidth="1"/>
    <col min="3" max="3" width="12.8515625" style="0" customWidth="1"/>
    <col min="4" max="4" width="8.421875" style="0" customWidth="1"/>
    <col min="5" max="5" width="9.28125" style="0" customWidth="1"/>
    <col min="6" max="7" width="10.140625" style="0" customWidth="1"/>
    <col min="8" max="8" width="11.28125" style="0" customWidth="1"/>
  </cols>
  <sheetData>
    <row r="2" spans="1:8" ht="23.25" customHeight="1">
      <c r="A2" s="157" t="s">
        <v>219</v>
      </c>
      <c r="B2" s="157"/>
      <c r="C2" s="157"/>
      <c r="D2" s="157"/>
      <c r="E2" s="157"/>
      <c r="F2" s="157"/>
      <c r="G2" s="157"/>
      <c r="H2" s="157"/>
    </row>
    <row r="3" spans="1:8" ht="9" customHeight="1" thickBot="1">
      <c r="A3" s="94"/>
      <c r="B3" s="94"/>
      <c r="C3" s="94"/>
      <c r="D3" s="94"/>
      <c r="E3" s="94"/>
      <c r="F3" s="94"/>
      <c r="G3" s="94"/>
      <c r="H3" s="94"/>
    </row>
    <row r="4" spans="1:8" ht="28.5" customHeight="1" thickTop="1">
      <c r="A4" s="162" t="s">
        <v>0</v>
      </c>
      <c r="B4" s="163"/>
      <c r="C4" s="164" t="s">
        <v>236</v>
      </c>
      <c r="D4" s="165"/>
      <c r="E4" s="165"/>
      <c r="F4" s="165"/>
      <c r="G4" s="165"/>
      <c r="H4" s="166"/>
    </row>
    <row r="5" spans="1:8" ht="15">
      <c r="A5" s="158" t="s">
        <v>30</v>
      </c>
      <c r="B5" s="159"/>
      <c r="C5" s="160">
        <v>7022010799</v>
      </c>
      <c r="D5" s="160"/>
      <c r="E5" s="160"/>
      <c r="F5" s="160"/>
      <c r="G5" s="160"/>
      <c r="H5" s="161"/>
    </row>
    <row r="6" spans="1:8" ht="15">
      <c r="A6" s="158" t="s">
        <v>31</v>
      </c>
      <c r="B6" s="159"/>
      <c r="C6" s="160">
        <v>702201001</v>
      </c>
      <c r="D6" s="160"/>
      <c r="E6" s="160"/>
      <c r="F6" s="160"/>
      <c r="G6" s="160"/>
      <c r="H6" s="161"/>
    </row>
    <row r="7" spans="1:8" ht="15.75" thickBot="1">
      <c r="A7" s="184" t="s">
        <v>82</v>
      </c>
      <c r="B7" s="185"/>
      <c r="C7" s="160" t="s">
        <v>237</v>
      </c>
      <c r="D7" s="160"/>
      <c r="E7" s="160"/>
      <c r="F7" s="160"/>
      <c r="G7" s="160"/>
      <c r="H7" s="161"/>
    </row>
    <row r="8" spans="1:8" ht="15.75" thickTop="1">
      <c r="A8" s="176" t="s">
        <v>212</v>
      </c>
      <c r="B8" s="177"/>
      <c r="C8" s="169" t="s">
        <v>257</v>
      </c>
      <c r="D8" s="170"/>
      <c r="E8" s="170"/>
      <c r="F8" s="170"/>
      <c r="G8" s="170"/>
      <c r="H8" s="171"/>
    </row>
    <row r="9" spans="1:8" ht="15">
      <c r="A9" s="142"/>
      <c r="B9" s="138"/>
      <c r="C9" s="172"/>
      <c r="D9" s="173"/>
      <c r="E9" s="173"/>
      <c r="F9" s="173"/>
      <c r="G9" s="173"/>
      <c r="H9" s="150"/>
    </row>
    <row r="10" spans="1:8" ht="28.5" customHeight="1">
      <c r="A10" s="142" t="s">
        <v>25</v>
      </c>
      <c r="B10" s="138"/>
      <c r="C10" s="186" t="s">
        <v>258</v>
      </c>
      <c r="D10" s="187"/>
      <c r="E10" s="187"/>
      <c r="F10" s="187"/>
      <c r="G10" s="187"/>
      <c r="H10" s="188"/>
    </row>
    <row r="11" spans="1:8" ht="15">
      <c r="A11" s="142" t="s">
        <v>85</v>
      </c>
      <c r="B11" s="138"/>
      <c r="C11" s="160" t="s">
        <v>259</v>
      </c>
      <c r="D11" s="160"/>
      <c r="E11" s="160"/>
      <c r="F11" s="160"/>
      <c r="G11" s="160"/>
      <c r="H11" s="161"/>
    </row>
    <row r="12" spans="1:8" ht="15.75" thickBot="1">
      <c r="A12" s="145" t="s">
        <v>1</v>
      </c>
      <c r="B12" s="146"/>
      <c r="C12" s="143"/>
      <c r="D12" s="143"/>
      <c r="E12" s="143"/>
      <c r="F12" s="143"/>
      <c r="G12" s="143"/>
      <c r="H12" s="144"/>
    </row>
    <row r="13" spans="1:8" ht="16.5" thickBot="1" thickTop="1">
      <c r="A13" s="182" t="s">
        <v>44</v>
      </c>
      <c r="B13" s="182"/>
      <c r="C13" s="182"/>
      <c r="D13" s="182"/>
      <c r="E13" s="182"/>
      <c r="F13" s="182"/>
      <c r="G13" s="182"/>
      <c r="H13" s="182"/>
    </row>
    <row r="14" spans="1:8" ht="15" customHeight="1" thickBot="1" thickTop="1">
      <c r="A14" s="181" t="s">
        <v>38</v>
      </c>
      <c r="B14" s="181"/>
      <c r="C14" s="181" t="s">
        <v>18</v>
      </c>
      <c r="D14" s="181" t="s">
        <v>23</v>
      </c>
      <c r="E14" s="181"/>
      <c r="F14" s="181"/>
      <c r="G14" s="181"/>
      <c r="H14" s="181" t="s">
        <v>26</v>
      </c>
    </row>
    <row r="15" spans="1:8" ht="49.5" customHeight="1" thickBot="1" thickTop="1">
      <c r="A15" s="181"/>
      <c r="B15" s="181"/>
      <c r="C15" s="181"/>
      <c r="D15" s="97" t="s">
        <v>19</v>
      </c>
      <c r="E15" s="97" t="s">
        <v>20</v>
      </c>
      <c r="F15" s="97" t="s">
        <v>21</v>
      </c>
      <c r="G15" s="97" t="s">
        <v>22</v>
      </c>
      <c r="H15" s="181"/>
    </row>
    <row r="16" spans="1:8" ht="16.5" thickBot="1" thickTop="1">
      <c r="A16" s="167" t="s">
        <v>36</v>
      </c>
      <c r="B16" s="95" t="s">
        <v>24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</row>
    <row r="17" spans="1:8" ht="16.5" thickBot="1" thickTop="1">
      <c r="A17" s="167"/>
      <c r="B17" s="96" t="s">
        <v>43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</row>
    <row r="18" spans="1:8" ht="16.5" thickBot="1" thickTop="1">
      <c r="A18" s="178" t="s">
        <v>37</v>
      </c>
      <c r="B18" s="95" t="s">
        <v>24</v>
      </c>
      <c r="C18" s="107">
        <v>3026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</row>
    <row r="19" spans="1:8" ht="27" thickBot="1" thickTop="1">
      <c r="A19" s="178"/>
      <c r="B19" s="95" t="s">
        <v>43</v>
      </c>
      <c r="C19" s="107">
        <v>2241.97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</row>
    <row r="20" spans="1:8" ht="16.5" thickBot="1" thickTop="1">
      <c r="A20" s="183" t="s">
        <v>98</v>
      </c>
      <c r="B20" s="183"/>
      <c r="C20" s="183"/>
      <c r="D20" s="183"/>
      <c r="E20" s="183"/>
      <c r="F20" s="183"/>
      <c r="G20" s="183"/>
      <c r="H20" s="183"/>
    </row>
    <row r="21" spans="1:8" ht="16.5" thickBot="1" thickTop="1">
      <c r="A21" s="167" t="s">
        <v>36</v>
      </c>
      <c r="B21" s="95" t="s">
        <v>45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</row>
    <row r="22" spans="1:8" ht="16.5" thickBot="1" thickTop="1">
      <c r="A22" s="167"/>
      <c r="B22" s="96" t="s">
        <v>46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</row>
    <row r="23" spans="1:8" ht="16.5" thickBot="1" thickTop="1">
      <c r="A23" s="178" t="s">
        <v>37</v>
      </c>
      <c r="B23" s="95" t="s">
        <v>45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</row>
    <row r="24" spans="1:8" ht="16.5" thickBot="1" thickTop="1">
      <c r="A24" s="178"/>
      <c r="B24" s="95" t="s">
        <v>46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</row>
    <row r="25" spans="1:8" ht="16.5" thickBot="1" thickTop="1">
      <c r="A25" s="183" t="s">
        <v>99</v>
      </c>
      <c r="B25" s="183"/>
      <c r="C25" s="183"/>
      <c r="D25" s="183"/>
      <c r="E25" s="183"/>
      <c r="F25" s="183"/>
      <c r="G25" s="183"/>
      <c r="H25" s="183"/>
    </row>
    <row r="26" spans="1:8" ht="16.5" thickBot="1" thickTop="1">
      <c r="A26" s="178" t="s">
        <v>36</v>
      </c>
      <c r="B26" s="95" t="s">
        <v>45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</row>
    <row r="27" spans="1:8" ht="16.5" thickBot="1" thickTop="1">
      <c r="A27" s="178"/>
      <c r="B27" s="96" t="s">
        <v>46</v>
      </c>
      <c r="C27" s="107">
        <v>0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</row>
    <row r="28" spans="1:8" ht="16.5" thickBot="1" thickTop="1">
      <c r="A28" s="178" t="s">
        <v>37</v>
      </c>
      <c r="B28" s="95" t="s">
        <v>45</v>
      </c>
      <c r="C28" s="107">
        <v>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</row>
    <row r="29" spans="1:8" ht="16.5" thickBot="1" thickTop="1">
      <c r="A29" s="178"/>
      <c r="B29" s="95" t="s">
        <v>46</v>
      </c>
      <c r="C29" s="107">
        <v>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</row>
    <row r="30" spans="1:8" ht="15.75" thickTop="1">
      <c r="A30" s="108"/>
      <c r="B30" s="109"/>
      <c r="C30" s="110"/>
      <c r="D30" s="110"/>
      <c r="E30" s="110"/>
      <c r="F30" s="110"/>
      <c r="G30" s="110"/>
      <c r="H30" s="110"/>
    </row>
    <row r="31" spans="1:8" ht="15">
      <c r="A31" s="108"/>
      <c r="B31" s="109"/>
      <c r="C31" s="110"/>
      <c r="D31" s="110"/>
      <c r="E31" s="110"/>
      <c r="F31" s="110"/>
      <c r="G31" s="110"/>
      <c r="H31" s="110"/>
    </row>
    <row r="32" spans="1:8" ht="25.5" customHeight="1" thickBot="1">
      <c r="A32" s="98"/>
      <c r="B32" s="98"/>
      <c r="C32" s="98"/>
      <c r="D32" s="98"/>
      <c r="E32" s="98"/>
      <c r="F32" s="98"/>
      <c r="G32" s="98"/>
      <c r="H32" s="98"/>
    </row>
    <row r="33" spans="1:8" ht="15.75" thickTop="1">
      <c r="A33" s="162" t="s">
        <v>0</v>
      </c>
      <c r="B33" s="163"/>
      <c r="C33" s="174" t="str">
        <f>C4</f>
        <v>Общество с ограниченной ответственностью "Энергонефть Томск"</v>
      </c>
      <c r="D33" s="174"/>
      <c r="E33" s="174"/>
      <c r="F33" s="174"/>
      <c r="G33" s="174"/>
      <c r="H33" s="175"/>
    </row>
    <row r="34" spans="1:8" ht="15">
      <c r="A34" s="158" t="s">
        <v>30</v>
      </c>
      <c r="B34" s="159"/>
      <c r="C34" s="139">
        <f>C5</f>
        <v>7022010799</v>
      </c>
      <c r="D34" s="139"/>
      <c r="E34" s="139"/>
      <c r="F34" s="139"/>
      <c r="G34" s="139"/>
      <c r="H34" s="140"/>
    </row>
    <row r="35" spans="1:8" ht="15">
      <c r="A35" s="158" t="s">
        <v>31</v>
      </c>
      <c r="B35" s="159"/>
      <c r="C35" s="139">
        <f>C6</f>
        <v>702201001</v>
      </c>
      <c r="D35" s="139"/>
      <c r="E35" s="139"/>
      <c r="F35" s="139"/>
      <c r="G35" s="139"/>
      <c r="H35" s="140"/>
    </row>
    <row r="36" spans="1:8" ht="15.75" thickBot="1">
      <c r="A36" s="184" t="s">
        <v>82</v>
      </c>
      <c r="B36" s="185"/>
      <c r="C36" s="139" t="str">
        <f>C7</f>
        <v>636785, Томская область, г.Стрежевой, ул.Строителей 95.</v>
      </c>
      <c r="D36" s="139"/>
      <c r="E36" s="139"/>
      <c r="F36" s="139"/>
      <c r="G36" s="139"/>
      <c r="H36" s="140"/>
    </row>
    <row r="37" spans="1:8" ht="48.75" customHeight="1" thickTop="1">
      <c r="A37" s="176" t="s">
        <v>213</v>
      </c>
      <c r="B37" s="177"/>
      <c r="C37" s="152"/>
      <c r="D37" s="152"/>
      <c r="E37" s="152"/>
      <c r="F37" s="152"/>
      <c r="G37" s="152"/>
      <c r="H37" s="153"/>
    </row>
    <row r="38" spans="1:8" ht="28.5" customHeight="1">
      <c r="A38" s="142" t="s">
        <v>25</v>
      </c>
      <c r="B38" s="138"/>
      <c r="C38" s="139"/>
      <c r="D38" s="139"/>
      <c r="E38" s="139"/>
      <c r="F38" s="139"/>
      <c r="G38" s="139"/>
      <c r="H38" s="140"/>
    </row>
    <row r="39" spans="1:8" ht="16.5" customHeight="1">
      <c r="A39" s="142" t="s">
        <v>83</v>
      </c>
      <c r="B39" s="138"/>
      <c r="C39" s="139"/>
      <c r="D39" s="139"/>
      <c r="E39" s="139"/>
      <c r="F39" s="139"/>
      <c r="G39" s="139"/>
      <c r="H39" s="140"/>
    </row>
    <row r="40" spans="1:8" ht="16.5" customHeight="1" thickBot="1">
      <c r="A40" s="147" t="s">
        <v>1</v>
      </c>
      <c r="B40" s="141"/>
      <c r="C40" s="179"/>
      <c r="D40" s="179"/>
      <c r="E40" s="179"/>
      <c r="F40" s="179"/>
      <c r="G40" s="179"/>
      <c r="H40" s="180"/>
    </row>
    <row r="41" spans="1:8" ht="28.5" customHeight="1" thickBot="1" thickTop="1">
      <c r="A41" s="167" t="s">
        <v>84</v>
      </c>
      <c r="B41" s="167"/>
      <c r="C41" s="151" t="s">
        <v>249</v>
      </c>
      <c r="D41" s="151"/>
      <c r="E41" s="151"/>
      <c r="F41" s="151"/>
      <c r="G41" s="151"/>
      <c r="H41" s="151"/>
    </row>
    <row r="42" spans="1:8" ht="28.5" customHeight="1" thickBot="1" thickTop="1">
      <c r="A42" s="98"/>
      <c r="B42" s="98"/>
      <c r="C42" s="98"/>
      <c r="D42" s="98"/>
      <c r="E42" s="98"/>
      <c r="F42" s="98"/>
      <c r="G42" s="98"/>
      <c r="H42" s="98"/>
    </row>
    <row r="43" spans="1:8" ht="15.75" thickTop="1">
      <c r="A43" s="162" t="s">
        <v>0</v>
      </c>
      <c r="B43" s="163"/>
      <c r="C43" s="174" t="str">
        <f>C33</f>
        <v>Общество с ограниченной ответственностью "Энергонефть Томск"</v>
      </c>
      <c r="D43" s="174"/>
      <c r="E43" s="174"/>
      <c r="F43" s="174"/>
      <c r="G43" s="174"/>
      <c r="H43" s="175"/>
    </row>
    <row r="44" spans="1:8" ht="15">
      <c r="A44" s="158" t="s">
        <v>30</v>
      </c>
      <c r="B44" s="159"/>
      <c r="C44" s="139">
        <f>C34</f>
        <v>7022010799</v>
      </c>
      <c r="D44" s="139"/>
      <c r="E44" s="139"/>
      <c r="F44" s="139"/>
      <c r="G44" s="139"/>
      <c r="H44" s="140"/>
    </row>
    <row r="45" spans="1:8" ht="15">
      <c r="A45" s="158" t="s">
        <v>31</v>
      </c>
      <c r="B45" s="159"/>
      <c r="C45" s="139">
        <f>C35</f>
        <v>702201001</v>
      </c>
      <c r="D45" s="139"/>
      <c r="E45" s="139"/>
      <c r="F45" s="139"/>
      <c r="G45" s="139"/>
      <c r="H45" s="140"/>
    </row>
    <row r="46" spans="1:8" ht="15.75" thickBot="1">
      <c r="A46" s="184" t="s">
        <v>82</v>
      </c>
      <c r="B46" s="185"/>
      <c r="C46" s="139" t="str">
        <f>C36</f>
        <v>636785, Томская область, г.Стрежевой, ул.Строителей 95.</v>
      </c>
      <c r="D46" s="139"/>
      <c r="E46" s="139"/>
      <c r="F46" s="139"/>
      <c r="G46" s="139"/>
      <c r="H46" s="140"/>
    </row>
    <row r="47" spans="1:8" ht="30.75" customHeight="1" thickTop="1">
      <c r="A47" s="176" t="s">
        <v>214</v>
      </c>
      <c r="B47" s="177"/>
      <c r="C47" s="152"/>
      <c r="D47" s="152"/>
      <c r="E47" s="152"/>
      <c r="F47" s="152"/>
      <c r="G47" s="152"/>
      <c r="H47" s="153"/>
    </row>
    <row r="48" spans="1:8" ht="15" customHeight="1">
      <c r="A48" s="142"/>
      <c r="B48" s="138"/>
      <c r="C48" s="148"/>
      <c r="D48" s="148"/>
      <c r="E48" s="148"/>
      <c r="F48" s="148"/>
      <c r="G48" s="148"/>
      <c r="H48" s="149"/>
    </row>
    <row r="49" spans="1:8" ht="30.75" customHeight="1">
      <c r="A49" s="142" t="s">
        <v>25</v>
      </c>
      <c r="B49" s="138"/>
      <c r="C49" s="139"/>
      <c r="D49" s="139"/>
      <c r="E49" s="139"/>
      <c r="F49" s="139"/>
      <c r="G49" s="139"/>
      <c r="H49" s="140"/>
    </row>
    <row r="50" spans="1:8" ht="15">
      <c r="A50" s="142" t="s">
        <v>83</v>
      </c>
      <c r="B50" s="138"/>
      <c r="C50" s="139"/>
      <c r="D50" s="139"/>
      <c r="E50" s="139"/>
      <c r="F50" s="139"/>
      <c r="G50" s="139"/>
      <c r="H50" s="140"/>
    </row>
    <row r="51" spans="1:8" ht="15.75" thickBot="1">
      <c r="A51" s="145" t="s">
        <v>1</v>
      </c>
      <c r="B51" s="146"/>
      <c r="C51" s="143"/>
      <c r="D51" s="143"/>
      <c r="E51" s="143"/>
      <c r="F51" s="143"/>
      <c r="G51" s="143"/>
      <c r="H51" s="144"/>
    </row>
    <row r="52" spans="1:8" ht="28.5" customHeight="1" thickBot="1" thickTop="1">
      <c r="A52" s="167" t="s">
        <v>27</v>
      </c>
      <c r="B52" s="167"/>
      <c r="C52" s="151" t="s">
        <v>250</v>
      </c>
      <c r="D52" s="151"/>
      <c r="E52" s="151"/>
      <c r="F52" s="151"/>
      <c r="G52" s="151"/>
      <c r="H52" s="151"/>
    </row>
    <row r="53" spans="1:8" ht="15.75" thickTop="1">
      <c r="A53" s="98"/>
      <c r="B53" s="98"/>
      <c r="C53" s="98"/>
      <c r="D53" s="98"/>
      <c r="E53" s="98"/>
      <c r="F53" s="98"/>
      <c r="G53" s="98"/>
      <c r="H53" s="98"/>
    </row>
    <row r="54" spans="1:8" ht="31.5" customHeight="1">
      <c r="A54" s="168" t="s">
        <v>111</v>
      </c>
      <c r="B54" s="168"/>
      <c r="C54" s="168"/>
      <c r="D54" s="168"/>
      <c r="E54" s="168"/>
      <c r="F54" s="168"/>
      <c r="G54" s="168"/>
      <c r="H54" s="168"/>
    </row>
    <row r="55" spans="1:8" ht="51.75" customHeight="1">
      <c r="A55" s="168" t="s">
        <v>220</v>
      </c>
      <c r="B55" s="168"/>
      <c r="C55" s="168"/>
      <c r="D55" s="168"/>
      <c r="E55" s="168"/>
      <c r="F55" s="168"/>
      <c r="G55" s="168"/>
      <c r="H55" s="168"/>
    </row>
    <row r="56" spans="1:8" ht="15">
      <c r="A56" s="94"/>
      <c r="B56" s="94"/>
      <c r="C56" s="94"/>
      <c r="D56" s="94"/>
      <c r="E56" s="94"/>
      <c r="F56" s="94"/>
      <c r="G56" s="94"/>
      <c r="H56" s="94"/>
    </row>
    <row r="57" spans="1:8" s="69" customFormat="1" ht="15.75">
      <c r="A57" s="189" t="s">
        <v>239</v>
      </c>
      <c r="B57" s="189"/>
      <c r="C57" s="189"/>
      <c r="D57" s="189"/>
      <c r="E57" s="189"/>
      <c r="F57" s="189"/>
      <c r="G57" s="189"/>
      <c r="H57" s="189"/>
    </row>
    <row r="58" spans="1:8" s="69" customFormat="1" ht="15.75">
      <c r="A58" s="113"/>
      <c r="B58" s="114"/>
      <c r="C58" s="115"/>
      <c r="D58" s="115"/>
      <c r="E58" s="115"/>
      <c r="F58" s="115"/>
      <c r="G58" s="115"/>
      <c r="H58" s="115"/>
    </row>
    <row r="59" spans="1:8" s="69" customFormat="1" ht="15.75">
      <c r="A59" s="189" t="s">
        <v>238</v>
      </c>
      <c r="B59" s="189"/>
      <c r="C59" s="189"/>
      <c r="D59" s="189"/>
      <c r="E59" s="189"/>
      <c r="F59" s="189"/>
      <c r="G59" s="189"/>
      <c r="H59" s="189"/>
    </row>
    <row r="63" spans="1:8" ht="45.75" customHeight="1">
      <c r="A63" s="190" t="s">
        <v>244</v>
      </c>
      <c r="B63" s="190"/>
      <c r="C63" s="190"/>
      <c r="D63" s="190"/>
      <c r="E63" s="190"/>
      <c r="F63" s="190"/>
      <c r="G63" s="190"/>
      <c r="H63" s="190"/>
    </row>
    <row r="64" spans="1:8" s="69" customFormat="1" ht="27" customHeight="1">
      <c r="A64" s="189" t="s">
        <v>240</v>
      </c>
      <c r="B64" s="189"/>
      <c r="C64" s="189"/>
      <c r="D64" s="189"/>
      <c r="E64" s="189"/>
      <c r="F64" s="189"/>
      <c r="G64" s="189"/>
      <c r="H64" s="189"/>
    </row>
    <row r="65" spans="1:8" s="69" customFormat="1" ht="15" customHeight="1">
      <c r="A65" s="116"/>
      <c r="B65" s="116"/>
      <c r="C65" s="116"/>
      <c r="D65" s="116"/>
      <c r="E65" s="117"/>
      <c r="F65" s="117"/>
      <c r="G65" s="117"/>
      <c r="H65" s="117"/>
    </row>
    <row r="66" spans="1:8" s="69" customFormat="1" ht="18" customHeight="1">
      <c r="A66" s="189" t="s">
        <v>241</v>
      </c>
      <c r="B66" s="189"/>
      <c r="C66" s="189"/>
      <c r="D66" s="189"/>
      <c r="E66" s="189"/>
      <c r="F66" s="189"/>
      <c r="G66" s="189"/>
      <c r="H66" s="189"/>
    </row>
    <row r="69" spans="1:8" ht="36.75" customHeight="1">
      <c r="A69" s="190" t="s">
        <v>245</v>
      </c>
      <c r="B69" s="190"/>
      <c r="C69" s="190"/>
      <c r="D69" s="190"/>
      <c r="E69" s="190"/>
      <c r="F69" s="190"/>
      <c r="G69" s="190"/>
      <c r="H69" s="190"/>
    </row>
    <row r="70" spans="1:8" s="69" customFormat="1" ht="27" customHeight="1">
      <c r="A70" s="189" t="s">
        <v>242</v>
      </c>
      <c r="B70" s="189"/>
      <c r="C70" s="189"/>
      <c r="D70" s="189"/>
      <c r="E70" s="189"/>
      <c r="F70" s="189"/>
      <c r="G70" s="189"/>
      <c r="H70" s="189"/>
    </row>
    <row r="71" spans="1:8" s="69" customFormat="1" ht="15" customHeight="1">
      <c r="A71" s="116"/>
      <c r="B71" s="116"/>
      <c r="C71" s="116"/>
      <c r="D71" s="116"/>
      <c r="E71" s="117"/>
      <c r="F71" s="117"/>
      <c r="G71" s="117"/>
      <c r="H71" s="117"/>
    </row>
    <row r="72" spans="1:8" s="69" customFormat="1" ht="18" customHeight="1">
      <c r="A72" s="189" t="s">
        <v>243</v>
      </c>
      <c r="B72" s="189"/>
      <c r="C72" s="189"/>
      <c r="D72" s="189"/>
      <c r="E72" s="189"/>
      <c r="F72" s="189"/>
      <c r="G72" s="189"/>
      <c r="H72" s="189"/>
    </row>
    <row r="75" spans="1:8" ht="36.75" customHeight="1">
      <c r="A75" s="190" t="s">
        <v>246</v>
      </c>
      <c r="B75" s="190"/>
      <c r="C75" s="190"/>
      <c r="D75" s="190"/>
      <c r="E75" s="190"/>
      <c r="F75" s="190"/>
      <c r="G75" s="190"/>
      <c r="H75" s="190"/>
    </row>
    <row r="76" spans="1:8" s="69" customFormat="1" ht="27" customHeight="1">
      <c r="A76" s="189" t="s">
        <v>247</v>
      </c>
      <c r="B76" s="189"/>
      <c r="C76" s="189"/>
      <c r="D76" s="189"/>
      <c r="E76" s="189"/>
      <c r="F76" s="189"/>
      <c r="G76" s="189"/>
      <c r="H76" s="189"/>
    </row>
  </sheetData>
  <sheetProtection/>
  <mergeCells count="78">
    <mergeCell ref="A76:H76"/>
    <mergeCell ref="A63:H63"/>
    <mergeCell ref="A64:H64"/>
    <mergeCell ref="A66:H66"/>
    <mergeCell ref="A69:H69"/>
    <mergeCell ref="A70:H70"/>
    <mergeCell ref="A72:H72"/>
    <mergeCell ref="A75:H75"/>
    <mergeCell ref="A59:H59"/>
    <mergeCell ref="A20:H20"/>
    <mergeCell ref="A23:A24"/>
    <mergeCell ref="A37:B37"/>
    <mergeCell ref="A46:B46"/>
    <mergeCell ref="C46:H46"/>
    <mergeCell ref="A38:B38"/>
    <mergeCell ref="C38:H38"/>
    <mergeCell ref="A21:A22"/>
    <mergeCell ref="C34:H34"/>
    <mergeCell ref="A36:B36"/>
    <mergeCell ref="C36:H36"/>
    <mergeCell ref="A57:H57"/>
    <mergeCell ref="A7:B7"/>
    <mergeCell ref="A35:B35"/>
    <mergeCell ref="C7:H7"/>
    <mergeCell ref="C12:H12"/>
    <mergeCell ref="A8:B9"/>
    <mergeCell ref="C10:H10"/>
    <mergeCell ref="A11:B11"/>
    <mergeCell ref="C35:H35"/>
    <mergeCell ref="H14:H15"/>
    <mergeCell ref="A34:B34"/>
    <mergeCell ref="A16:A17"/>
    <mergeCell ref="A25:H25"/>
    <mergeCell ref="A26:A27"/>
    <mergeCell ref="A28:A29"/>
    <mergeCell ref="A10:B10"/>
    <mergeCell ref="C14:C15"/>
    <mergeCell ref="D14:G14"/>
    <mergeCell ref="C11:H11"/>
    <mergeCell ref="A12:B12"/>
    <mergeCell ref="A13:H13"/>
    <mergeCell ref="A14:B15"/>
    <mergeCell ref="A47:B48"/>
    <mergeCell ref="C45:H45"/>
    <mergeCell ref="A18:A19"/>
    <mergeCell ref="A33:B33"/>
    <mergeCell ref="C33:H33"/>
    <mergeCell ref="C40:H40"/>
    <mergeCell ref="A39:B39"/>
    <mergeCell ref="C39:H39"/>
    <mergeCell ref="A44:B44"/>
    <mergeCell ref="C44:H44"/>
    <mergeCell ref="A41:B41"/>
    <mergeCell ref="C41:H41"/>
    <mergeCell ref="A45:B45"/>
    <mergeCell ref="A43:B43"/>
    <mergeCell ref="C43:H43"/>
    <mergeCell ref="A49:B49"/>
    <mergeCell ref="C49:H49"/>
    <mergeCell ref="A50:B50"/>
    <mergeCell ref="C50:H50"/>
    <mergeCell ref="A52:B52"/>
    <mergeCell ref="A54:H54"/>
    <mergeCell ref="A55:H55"/>
    <mergeCell ref="C8:H9"/>
    <mergeCell ref="C52:H52"/>
    <mergeCell ref="C37:H37"/>
    <mergeCell ref="C47:H48"/>
    <mergeCell ref="C51:H51"/>
    <mergeCell ref="A51:B51"/>
    <mergeCell ref="A40:B40"/>
    <mergeCell ref="A2:H2"/>
    <mergeCell ref="A5:B5"/>
    <mergeCell ref="A6:B6"/>
    <mergeCell ref="C5:H5"/>
    <mergeCell ref="C6:H6"/>
    <mergeCell ref="A4:B4"/>
    <mergeCell ref="C4:H4"/>
  </mergeCells>
  <printOptions horizontalCentered="1"/>
  <pageMargins left="0.5511811023622047" right="0.4330708661417323" top="0.5118110236220472" bottom="0.53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C8" sqref="C8:D1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1" t="s">
        <v>221</v>
      </c>
      <c r="B2" s="192"/>
      <c r="C2" s="192"/>
      <c r="D2" s="192"/>
    </row>
    <row r="3" spans="1:8" s="120" customFormat="1" ht="45.75" customHeight="1" hidden="1">
      <c r="A3" s="223" t="s">
        <v>240</v>
      </c>
      <c r="B3" s="223"/>
      <c r="C3" s="223"/>
      <c r="D3" s="223"/>
      <c r="E3" s="112"/>
      <c r="F3" s="112"/>
      <c r="G3" s="112"/>
      <c r="H3" s="112"/>
    </row>
    <row r="4" spans="1:4" s="120" customFormat="1" ht="15" customHeight="1" hidden="1">
      <c r="A4" s="117"/>
      <c r="B4" s="117"/>
      <c r="C4" s="117"/>
      <c r="D4" s="117"/>
    </row>
    <row r="5" spans="1:4" s="120" customFormat="1" ht="24.75" customHeight="1" hidden="1">
      <c r="A5" s="223" t="s">
        <v>241</v>
      </c>
      <c r="B5" s="223"/>
      <c r="C5" s="223"/>
      <c r="D5" s="223"/>
    </row>
    <row r="6" spans="1:4" ht="45.75" customHeight="1">
      <c r="A6" s="104"/>
      <c r="B6" s="105"/>
      <c r="C6" s="105"/>
      <c r="D6" s="105"/>
    </row>
    <row r="7" ht="15.75" thickBot="1"/>
    <row r="8" spans="1:4" ht="15.75" thickTop="1">
      <c r="A8" s="205" t="s">
        <v>0</v>
      </c>
      <c r="B8" s="206"/>
      <c r="C8" s="207" t="str">
        <f>'Т1.1.'!C4</f>
        <v>Общество с ограниченной ответственностью "Энергонефть Томск"</v>
      </c>
      <c r="D8" s="208"/>
    </row>
    <row r="9" spans="1:4" ht="15">
      <c r="A9" s="209" t="s">
        <v>88</v>
      </c>
      <c r="B9" s="210"/>
      <c r="C9" s="214">
        <f>'Т1.1.'!C5</f>
        <v>7022010799</v>
      </c>
      <c r="D9" s="215"/>
    </row>
    <row r="10" spans="1:4" ht="15">
      <c r="A10" s="209" t="s">
        <v>31</v>
      </c>
      <c r="B10" s="210"/>
      <c r="C10" s="214">
        <f>'Т1.1.'!C6</f>
        <v>702201001</v>
      </c>
      <c r="D10" s="215"/>
    </row>
    <row r="11" spans="1:4" ht="15.75" thickBot="1">
      <c r="A11" s="209" t="s">
        <v>89</v>
      </c>
      <c r="B11" s="210"/>
      <c r="C11" s="214" t="str">
        <f>'Т1.1.'!C7</f>
        <v>636785, Томская область, г.Стрежевой, ул.Строителей 95.</v>
      </c>
      <c r="D11" s="215"/>
    </row>
    <row r="12" spans="1:4" ht="29.25" customHeight="1" thickTop="1">
      <c r="A12" s="201" t="s">
        <v>86</v>
      </c>
      <c r="B12" s="202"/>
      <c r="C12" s="203"/>
      <c r="D12" s="204"/>
    </row>
    <row r="13" spans="1:4" ht="32.25" customHeight="1">
      <c r="A13" s="197" t="s">
        <v>25</v>
      </c>
      <c r="B13" s="198"/>
      <c r="C13" s="199"/>
      <c r="D13" s="200"/>
    </row>
    <row r="14" spans="1:4" ht="15">
      <c r="A14" s="212" t="s">
        <v>90</v>
      </c>
      <c r="B14" s="213"/>
      <c r="C14" s="199"/>
      <c r="D14" s="200"/>
    </row>
    <row r="15" spans="1:4" ht="15.75" thickBot="1">
      <c r="A15" s="193" t="s">
        <v>1</v>
      </c>
      <c r="B15" s="194"/>
      <c r="C15" s="195"/>
      <c r="D15" s="196"/>
    </row>
    <row r="16" spans="1:4" ht="16.5" thickBot="1" thickTop="1">
      <c r="A16" s="211" t="s">
        <v>50</v>
      </c>
      <c r="B16" s="211"/>
      <c r="C16" s="211" t="s">
        <v>6</v>
      </c>
      <c r="D16" s="211"/>
    </row>
    <row r="17" spans="1:4" ht="15" customHeight="1" thickBot="1" thickTop="1">
      <c r="A17" s="217" t="s">
        <v>87</v>
      </c>
      <c r="B17" s="217"/>
      <c r="C17" s="218" t="s">
        <v>248</v>
      </c>
      <c r="D17" s="218"/>
    </row>
    <row r="18" spans="1:4" ht="16.5" thickBot="1" thickTop="1">
      <c r="A18" s="217"/>
      <c r="B18" s="217"/>
      <c r="C18" s="218"/>
      <c r="D18" s="218"/>
    </row>
    <row r="19" ht="29.25" customHeight="1" thickBot="1" thickTop="1"/>
    <row r="20" spans="1:4" ht="15.75" thickTop="1">
      <c r="A20" s="205" t="s">
        <v>0</v>
      </c>
      <c r="B20" s="206"/>
      <c r="C20" s="207" t="str">
        <f>C8</f>
        <v>Общество с ограниченной ответственностью "Энергонефть Томск"</v>
      </c>
      <c r="D20" s="208"/>
    </row>
    <row r="21" spans="1:4" ht="15">
      <c r="A21" s="209" t="s">
        <v>88</v>
      </c>
      <c r="B21" s="210"/>
      <c r="C21" s="214">
        <f>C9</f>
        <v>7022010799</v>
      </c>
      <c r="D21" s="215"/>
    </row>
    <row r="22" spans="1:4" ht="15">
      <c r="A22" s="209" t="s">
        <v>31</v>
      </c>
      <c r="B22" s="210"/>
      <c r="C22" s="214">
        <f>C10</f>
        <v>702201001</v>
      </c>
      <c r="D22" s="215"/>
    </row>
    <row r="23" spans="1:4" ht="15">
      <c r="A23" s="209" t="s">
        <v>89</v>
      </c>
      <c r="B23" s="210"/>
      <c r="C23" s="214" t="str">
        <f>C11</f>
        <v>636785, Томская область, г.Стрежевой, ул.Строителей 95.</v>
      </c>
      <c r="D23" s="215"/>
    </row>
    <row r="24" spans="1:4" ht="29.25" customHeight="1">
      <c r="A24" s="219" t="s">
        <v>93</v>
      </c>
      <c r="B24" s="220"/>
      <c r="C24" s="221"/>
      <c r="D24" s="222"/>
    </row>
    <row r="25" spans="1:4" ht="32.25" customHeight="1">
      <c r="A25" s="197" t="s">
        <v>25</v>
      </c>
      <c r="B25" s="198"/>
      <c r="C25" s="199"/>
      <c r="D25" s="200"/>
    </row>
    <row r="26" spans="1:4" ht="15">
      <c r="A26" s="212" t="s">
        <v>91</v>
      </c>
      <c r="B26" s="213"/>
      <c r="C26" s="199"/>
      <c r="D26" s="200"/>
    </row>
    <row r="27" spans="1:4" ht="15.75" thickBot="1">
      <c r="A27" s="212" t="s">
        <v>1</v>
      </c>
      <c r="B27" s="213"/>
      <c r="C27" s="199"/>
      <c r="D27" s="200"/>
    </row>
    <row r="28" spans="1:4" ht="16.5" thickBot="1" thickTop="1">
      <c r="A28" s="211" t="s">
        <v>50</v>
      </c>
      <c r="B28" s="211"/>
      <c r="C28" s="211" t="s">
        <v>6</v>
      </c>
      <c r="D28" s="211"/>
    </row>
    <row r="29" spans="1:4" ht="16.5" thickBot="1" thickTop="1">
      <c r="A29" s="217" t="s">
        <v>92</v>
      </c>
      <c r="B29" s="217"/>
      <c r="C29" s="218" t="s">
        <v>249</v>
      </c>
      <c r="D29" s="218"/>
    </row>
    <row r="30" spans="1:4" ht="16.5" thickBot="1" thickTop="1">
      <c r="A30" s="217"/>
      <c r="B30" s="217"/>
      <c r="C30" s="218"/>
      <c r="D30" s="218"/>
    </row>
    <row r="31" ht="15.75" thickTop="1"/>
    <row r="33" spans="1:9" ht="33" customHeight="1">
      <c r="A33" s="216" t="s">
        <v>111</v>
      </c>
      <c r="B33" s="216"/>
      <c r="C33" s="216"/>
      <c r="D33" s="216"/>
      <c r="E33" s="40"/>
      <c r="F33" s="40"/>
      <c r="G33" s="40"/>
      <c r="H33" s="40"/>
      <c r="I33" s="40"/>
    </row>
    <row r="34" spans="1:9" ht="64.5" customHeight="1">
      <c r="A34" s="216" t="s">
        <v>222</v>
      </c>
      <c r="B34" s="216"/>
      <c r="C34" s="216"/>
      <c r="D34" s="216"/>
      <c r="E34" s="40"/>
      <c r="F34" s="40"/>
      <c r="G34" s="40"/>
      <c r="H34" s="40"/>
      <c r="I34" s="40"/>
    </row>
  </sheetData>
  <sheetProtection/>
  <mergeCells count="45">
    <mergeCell ref="C20:D20"/>
    <mergeCell ref="A3:D3"/>
    <mergeCell ref="A5:D5"/>
    <mergeCell ref="A16:B16"/>
    <mergeCell ref="C16:D16"/>
    <mergeCell ref="C24:D24"/>
    <mergeCell ref="A25:B25"/>
    <mergeCell ref="C25:D25"/>
    <mergeCell ref="C21:D21"/>
    <mergeCell ref="A22:B22"/>
    <mergeCell ref="C22:D22"/>
    <mergeCell ref="A17:B18"/>
    <mergeCell ref="C17:D18"/>
    <mergeCell ref="A20:B20"/>
    <mergeCell ref="A27:B27"/>
    <mergeCell ref="C27:D27"/>
    <mergeCell ref="A21:B21"/>
    <mergeCell ref="A23:B23"/>
    <mergeCell ref="C23:D23"/>
    <mergeCell ref="C26:D26"/>
    <mergeCell ref="A24:B24"/>
    <mergeCell ref="A33:D33"/>
    <mergeCell ref="A34:D34"/>
    <mergeCell ref="A29:B30"/>
    <mergeCell ref="C29:D30"/>
    <mergeCell ref="A28:B28"/>
    <mergeCell ref="C28:D28"/>
    <mergeCell ref="A26:B26"/>
    <mergeCell ref="C9:D9"/>
    <mergeCell ref="A10:B10"/>
    <mergeCell ref="C10:D10"/>
    <mergeCell ref="A14:B14"/>
    <mergeCell ref="C14:D14"/>
    <mergeCell ref="A11:B11"/>
    <mergeCell ref="C11:D11"/>
    <mergeCell ref="A2:D2"/>
    <mergeCell ref="A15:B15"/>
    <mergeCell ref="C15:D15"/>
    <mergeCell ref="A13:B13"/>
    <mergeCell ref="C13:D13"/>
    <mergeCell ref="A12:B12"/>
    <mergeCell ref="C12:D12"/>
    <mergeCell ref="A8:B8"/>
    <mergeCell ref="C8:D8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PageLayoutView="0" workbookViewId="0" topLeftCell="A1">
      <selection activeCell="A3" sqref="A3:B3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>
      <c r="A2" s="224" t="s">
        <v>223</v>
      </c>
      <c r="B2" s="224"/>
      <c r="C2" s="2"/>
    </row>
    <row r="3" spans="1:8" s="120" customFormat="1" ht="45.75" customHeight="1">
      <c r="A3" s="226" t="s">
        <v>242</v>
      </c>
      <c r="B3" s="226"/>
      <c r="C3" s="112"/>
      <c r="D3" s="112"/>
      <c r="E3" s="112"/>
      <c r="F3" s="112"/>
      <c r="G3" s="112"/>
      <c r="H3" s="112"/>
    </row>
    <row r="4" spans="1:4" s="120" customFormat="1" ht="15" customHeight="1">
      <c r="A4" s="117"/>
      <c r="B4" s="117"/>
      <c r="C4" s="117"/>
      <c r="D4" s="117"/>
    </row>
    <row r="5" spans="1:4" s="120" customFormat="1" ht="24.75" customHeight="1">
      <c r="A5" s="227" t="s">
        <v>243</v>
      </c>
      <c r="B5" s="227"/>
      <c r="C5" s="112"/>
      <c r="D5" s="112"/>
    </row>
    <row r="6" spans="1:4" ht="24.75" customHeight="1" thickBot="1">
      <c r="A6" s="111"/>
      <c r="B6" s="111"/>
      <c r="C6" s="111"/>
      <c r="D6" s="111"/>
    </row>
    <row r="7" spans="1:3" ht="15.75" thickTop="1">
      <c r="A7" s="45" t="s">
        <v>0</v>
      </c>
      <c r="B7" s="121" t="str">
        <f>'Т1.2'!C8</f>
        <v>Общество с ограниченной ответственностью "Энергонефть Томск"</v>
      </c>
      <c r="C7" s="1"/>
    </row>
    <row r="8" spans="1:2" ht="15">
      <c r="A8" s="46" t="s">
        <v>30</v>
      </c>
      <c r="B8" s="102">
        <f>'Т1.2'!C9</f>
        <v>7022010799</v>
      </c>
    </row>
    <row r="9" spans="1:2" ht="15">
      <c r="A9" s="46" t="s">
        <v>31</v>
      </c>
      <c r="B9" s="102">
        <f>'Т1.2'!C10</f>
        <v>702201001</v>
      </c>
    </row>
    <row r="10" spans="1:2" ht="15.75" thickBot="1">
      <c r="A10" s="46" t="s">
        <v>89</v>
      </c>
      <c r="B10" s="102" t="str">
        <f>'Т1.2'!C11</f>
        <v>636785, Томская область, г.Стрежевой, ул.Строителей 95.</v>
      </c>
    </row>
    <row r="11" spans="1:2" ht="75.75" thickTop="1">
      <c r="A11" s="47" t="s">
        <v>100</v>
      </c>
      <c r="B11" s="48"/>
    </row>
    <row r="12" spans="1:2" ht="30">
      <c r="A12" s="49" t="s">
        <v>25</v>
      </c>
      <c r="B12" s="50"/>
    </row>
    <row r="13" spans="1:2" ht="15">
      <c r="A13" s="51" t="s">
        <v>90</v>
      </c>
      <c r="B13" s="50"/>
    </row>
    <row r="14" spans="1:2" ht="15.75" thickBot="1">
      <c r="A14" s="52" t="s">
        <v>1</v>
      </c>
      <c r="B14" s="53"/>
    </row>
    <row r="15" spans="1:2" ht="16.5" thickBot="1" thickTop="1">
      <c r="A15" s="7" t="s">
        <v>50</v>
      </c>
      <c r="B15" s="7" t="s">
        <v>6</v>
      </c>
    </row>
    <row r="16" spans="1:2" ht="52.5" customHeight="1" thickBot="1" thickTop="1">
      <c r="A16" s="9" t="s">
        <v>28</v>
      </c>
      <c r="B16" s="122" t="s">
        <v>248</v>
      </c>
    </row>
    <row r="17" ht="16.5" thickBot="1" thickTop="1"/>
    <row r="18" spans="1:3" ht="15.75" thickTop="1">
      <c r="A18" s="45" t="s">
        <v>0</v>
      </c>
      <c r="B18" s="121" t="str">
        <f>'Т1.2'!C20</f>
        <v>Общество с ограниченной ответственностью "Энергонефть Томск"</v>
      </c>
      <c r="C18" s="1"/>
    </row>
    <row r="19" spans="1:2" ht="15">
      <c r="A19" s="46" t="s">
        <v>30</v>
      </c>
      <c r="B19" s="102">
        <f>'Т1.2'!C21</f>
        <v>7022010799</v>
      </c>
    </row>
    <row r="20" spans="1:2" ht="15">
      <c r="A20" s="46" t="s">
        <v>31</v>
      </c>
      <c r="B20" s="102">
        <f>'Т1.2'!C22</f>
        <v>702201001</v>
      </c>
    </row>
    <row r="21" spans="1:2" ht="15.75" thickBot="1">
      <c r="A21" s="46" t="s">
        <v>89</v>
      </c>
      <c r="B21" s="102" t="str">
        <f>'Т1.2'!C23</f>
        <v>636785, Томская область, г.Стрежевой, ул.Строителей 95.</v>
      </c>
    </row>
    <row r="22" spans="1:2" ht="62.25" customHeight="1" thickTop="1">
      <c r="A22" s="47" t="s">
        <v>138</v>
      </c>
      <c r="B22" s="48"/>
    </row>
    <row r="23" spans="1:2" ht="30">
      <c r="A23" s="49" t="s">
        <v>25</v>
      </c>
      <c r="B23" s="50"/>
    </row>
    <row r="24" spans="1:2" ht="15">
      <c r="A24" s="51" t="s">
        <v>90</v>
      </c>
      <c r="B24" s="50"/>
    </row>
    <row r="25" spans="1:2" ht="15.75" thickBot="1">
      <c r="A25" s="52" t="s">
        <v>1</v>
      </c>
      <c r="B25" s="53"/>
    </row>
    <row r="26" spans="1:2" ht="16.5" thickBot="1" thickTop="1">
      <c r="A26" s="7" t="s">
        <v>50</v>
      </c>
      <c r="B26" s="7" t="s">
        <v>6</v>
      </c>
    </row>
    <row r="27" spans="1:2" ht="42" customHeight="1" thickBot="1" thickTop="1">
      <c r="A27" s="9" t="s">
        <v>29</v>
      </c>
      <c r="B27" s="122" t="s">
        <v>249</v>
      </c>
    </row>
    <row r="28" ht="15.75" thickTop="1"/>
    <row r="29" spans="1:4" ht="36" customHeight="1">
      <c r="A29" s="225" t="s">
        <v>111</v>
      </c>
      <c r="B29" s="225"/>
      <c r="C29" s="40"/>
      <c r="D29" s="40"/>
    </row>
    <row r="30" spans="1:4" ht="60.75" customHeight="1">
      <c r="A30" s="225" t="s">
        <v>222</v>
      </c>
      <c r="B30" s="225"/>
      <c r="C30" s="40"/>
      <c r="D30" s="40"/>
    </row>
  </sheetData>
  <sheetProtection/>
  <mergeCells count="5">
    <mergeCell ref="A2:B2"/>
    <mergeCell ref="A29:B29"/>
    <mergeCell ref="A30:B30"/>
    <mergeCell ref="A3:B3"/>
    <mergeCell ref="A5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57"/>
  <sheetViews>
    <sheetView zoomScalePageLayoutView="0" workbookViewId="0" topLeftCell="A1">
      <selection activeCell="F51" sqref="F51"/>
    </sheetView>
  </sheetViews>
  <sheetFormatPr defaultColWidth="9.140625" defaultRowHeight="15"/>
  <cols>
    <col min="1" max="1" width="51.28125" style="0" customWidth="1"/>
    <col min="2" max="2" width="60.7109375" style="0" customWidth="1"/>
    <col min="3" max="4" width="16.7109375" style="0" bestFit="1" customWidth="1"/>
  </cols>
  <sheetData>
    <row r="2" spans="1:2" ht="36" customHeight="1">
      <c r="A2" s="191" t="s">
        <v>224</v>
      </c>
      <c r="B2" s="229"/>
    </row>
    <row r="3" ht="14.25" customHeight="1"/>
    <row r="4" spans="1:2" ht="15">
      <c r="A4" s="11" t="s">
        <v>0</v>
      </c>
      <c r="B4" s="6" t="str">
        <f>'Т1.3.'!B7</f>
        <v>Общество с ограниченной ответственностью "Энергонефть Томск"</v>
      </c>
    </row>
    <row r="5" spans="1:2" ht="15">
      <c r="A5" s="11" t="s">
        <v>30</v>
      </c>
      <c r="B5" s="101">
        <f>'Т1.3.'!B8</f>
        <v>7022010799</v>
      </c>
    </row>
    <row r="6" spans="1:2" ht="15">
      <c r="A6" s="11" t="s">
        <v>31</v>
      </c>
      <c r="B6" s="101">
        <f>'Т1.3.'!B9</f>
        <v>702201001</v>
      </c>
    </row>
    <row r="7" spans="1:2" ht="15">
      <c r="A7" s="11" t="s">
        <v>89</v>
      </c>
      <c r="B7" s="101" t="str">
        <f>'Т1.3.'!B10</f>
        <v>636785, Томская область, г.Стрежевой, ул.Строителей 95.</v>
      </c>
    </row>
    <row r="8" spans="1:2" ht="15">
      <c r="A8" s="11" t="s">
        <v>94</v>
      </c>
      <c r="B8" s="101" t="s">
        <v>260</v>
      </c>
    </row>
    <row r="10" ht="14.25" customHeight="1" thickBot="1">
      <c r="B10" s="128" t="s">
        <v>254</v>
      </c>
    </row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3" t="s">
        <v>112</v>
      </c>
      <c r="B12" s="103" t="s">
        <v>253</v>
      </c>
    </row>
    <row r="13" spans="1:2" ht="16.5" thickBot="1" thickTop="1">
      <c r="A13" s="63" t="s">
        <v>113</v>
      </c>
      <c r="B13" s="127">
        <f>'[2]СВОД'!$P$8</f>
        <v>327087.66718830506</v>
      </c>
    </row>
    <row r="14" spans="1:4" ht="48.75" customHeight="1" thickTop="1">
      <c r="A14" s="54" t="s">
        <v>114</v>
      </c>
      <c r="B14" s="129">
        <f>'[2]СВОД'!$P$203</f>
        <v>252806.51635299998</v>
      </c>
      <c r="C14" s="133">
        <f>SUM(B15:B17,B20:B24,B26,B28,B29)</f>
        <v>252806.51635300004</v>
      </c>
      <c r="D14" s="132">
        <f>C14-B14</f>
        <v>0</v>
      </c>
    </row>
    <row r="15" spans="1:4" ht="30">
      <c r="A15" s="55" t="s">
        <v>47</v>
      </c>
      <c r="B15" s="131">
        <f>'[2]СВОД'!$P$56</f>
        <v>9387.05</v>
      </c>
      <c r="D15" s="132"/>
    </row>
    <row r="16" spans="1:2" ht="15">
      <c r="A16" s="55" t="s">
        <v>195</v>
      </c>
      <c r="B16" s="131">
        <f>'Т2.1'!B16+'Т2.1'!B41+'Т2.1'!B81</f>
        <v>22750.35851010662</v>
      </c>
    </row>
    <row r="17" spans="1:2" ht="45">
      <c r="A17" s="55" t="s">
        <v>49</v>
      </c>
      <c r="B17" s="131">
        <f>'[2]СВОД'!$P$53-'Т2.1'!B81</f>
        <v>16342.479029893382</v>
      </c>
    </row>
    <row r="18" spans="1:2" ht="15">
      <c r="A18" s="56" t="s">
        <v>95</v>
      </c>
      <c r="B18" s="126">
        <f>B17/B19</f>
        <v>2.666381963421187</v>
      </c>
    </row>
    <row r="19" spans="1:2" ht="15">
      <c r="A19" s="56" t="s">
        <v>255</v>
      </c>
      <c r="B19" s="131">
        <f>('[4]Факт2010'!$AE$59-'[4]Факт2010'!$AE$63-'[4]Факт2010'!$AE$67-'[4]Факт2010'!$AE$72-'[4]Факт2010'!$AE$78)/1000</f>
        <v>6129.084</v>
      </c>
    </row>
    <row r="20" spans="1:3" ht="35.25" customHeight="1">
      <c r="A20" s="55" t="s">
        <v>51</v>
      </c>
      <c r="B20" s="131">
        <f>'[7]TDSheet'!$I$9439/1000</f>
        <v>3442.3168500000074</v>
      </c>
      <c r="C20" t="s">
        <v>263</v>
      </c>
    </row>
    <row r="21" spans="1:2" ht="30">
      <c r="A21" s="55" t="s">
        <v>256</v>
      </c>
      <c r="B21" s="131">
        <f>SUM('[2]СВОД'!$P$32,'[2]СВОД'!$P$25,'[2]СВОД'!$P$22,'[2]СВОД'!$P$11,'[2]СВОД'!$P$41)</f>
        <v>6942.82987</v>
      </c>
    </row>
    <row r="22" spans="1:2" ht="45">
      <c r="A22" s="55" t="s">
        <v>52</v>
      </c>
      <c r="B22" s="131">
        <f>SUM('[5]СВОД'!$P$81,'[5]СВОД'!$P$86,'[5]СВОД'!$P$87,'[5]СВОД'!$P$102)+SUM('[5]СВОД'!$P$271,'[5]СВОД'!$P$276:$P$277,'[5]СВОД'!$P$292)</f>
        <v>72699.67675</v>
      </c>
    </row>
    <row r="23" spans="1:2" ht="45">
      <c r="A23" s="55" t="s">
        <v>53</v>
      </c>
      <c r="B23" s="131">
        <f>SUM('[2]СВОД'!$P$185:$P$186)</f>
        <v>19047.163070000002</v>
      </c>
    </row>
    <row r="24" spans="1:4" ht="30">
      <c r="A24" s="55" t="s">
        <v>54</v>
      </c>
      <c r="B24" s="131">
        <f>'[2]СВОД'!$P$203-(B23+B22+B21+B20+B17+B16+B15+B26+B28)</f>
        <v>45029.50911300001</v>
      </c>
      <c r="D24" s="132"/>
    </row>
    <row r="25" spans="1:2" ht="30">
      <c r="A25" s="57" t="s">
        <v>55</v>
      </c>
      <c r="B25" s="131">
        <f>SUM('[5]СВОД'!$P$461,'[5]СВОД'!$P$466:$P$467,'[5]СВОД'!$P$482)</f>
        <v>20599.69538</v>
      </c>
    </row>
    <row r="26" spans="1:2" ht="30">
      <c r="A26" s="55" t="s">
        <v>56</v>
      </c>
      <c r="B26" s="131">
        <f>'[5]СВОД'!$P$766</f>
        <v>18145.288159999996</v>
      </c>
    </row>
    <row r="27" spans="1:2" ht="30">
      <c r="A27" s="57" t="s">
        <v>57</v>
      </c>
      <c r="B27" s="131">
        <f>SUM('[5]СВОД'!$P$651,'[5]СВОД'!$P$656:$P$657,'[5]СВОД'!$P$672)</f>
        <v>11049.931029999998</v>
      </c>
    </row>
    <row r="28" spans="1:2" ht="30">
      <c r="A28" s="55" t="s">
        <v>58</v>
      </c>
      <c r="B28" s="131">
        <f>SUM('[2]СВОД'!$P$62,'[2]СВОД'!$P$70,'[2]СВОД'!$P$114)</f>
        <v>39019.845</v>
      </c>
    </row>
    <row r="29" spans="1:2" ht="63" thickBot="1">
      <c r="A29" s="58" t="s">
        <v>196</v>
      </c>
      <c r="B29" s="62"/>
    </row>
    <row r="30" spans="1:3" ht="31.5" thickBot="1" thickTop="1">
      <c r="A30" s="59" t="s">
        <v>115</v>
      </c>
      <c r="B30" s="130">
        <f>B13-B14</f>
        <v>74281.15083530507</v>
      </c>
      <c r="C30" s="132">
        <f>'[1]П 1.15'!$C$57</f>
        <v>63426621.27613115</v>
      </c>
    </row>
    <row r="31" spans="1:3" ht="15.75" thickTop="1">
      <c r="A31" s="54" t="s">
        <v>116</v>
      </c>
      <c r="B31" s="129">
        <f>'[2]СВОД'!$P$267</f>
        <v>69453.80689211367</v>
      </c>
      <c r="C31" s="132"/>
    </row>
    <row r="32" spans="1:2" ht="91.5" customHeight="1" thickBot="1">
      <c r="A32" s="58" t="s">
        <v>7</v>
      </c>
      <c r="B32" s="62"/>
    </row>
    <row r="33" spans="1:2" ht="30.75" thickTop="1">
      <c r="A33" s="54" t="s">
        <v>117</v>
      </c>
      <c r="B33" s="60"/>
    </row>
    <row r="34" spans="1:2" ht="30.75" thickBot="1">
      <c r="A34" s="58" t="s">
        <v>9</v>
      </c>
      <c r="B34" s="62"/>
    </row>
    <row r="35" spans="1:2" ht="46.5" thickBot="1" thickTop="1">
      <c r="A35" s="63" t="s">
        <v>140</v>
      </c>
      <c r="B35" s="10"/>
    </row>
    <row r="36" spans="1:2" ht="16.5" thickBot="1" thickTop="1">
      <c r="A36" s="63" t="s">
        <v>118</v>
      </c>
      <c r="B36" s="130">
        <v>147.08</v>
      </c>
    </row>
    <row r="37" spans="1:2" ht="16.5" thickBot="1" thickTop="1">
      <c r="A37" s="63" t="s">
        <v>119</v>
      </c>
      <c r="B37" s="130">
        <v>30.37</v>
      </c>
    </row>
    <row r="38" spans="1:2" ht="31.5" thickBot="1" thickTop="1">
      <c r="A38" s="63" t="s">
        <v>120</v>
      </c>
      <c r="B38" s="130">
        <f>'[6]2010 год'!$AD$13/1000</f>
        <v>146.86630000000002</v>
      </c>
    </row>
    <row r="39" spans="1:2" ht="16.5" thickBot="1" thickTop="1">
      <c r="A39" s="63" t="s">
        <v>121</v>
      </c>
      <c r="B39" s="130">
        <f>'[6]2010 год'!$AD$14/1000</f>
        <v>23.825</v>
      </c>
    </row>
    <row r="40" spans="1:2" ht="31.5" thickBot="1" thickTop="1">
      <c r="A40" s="54" t="s">
        <v>122</v>
      </c>
      <c r="B40" s="130">
        <f>'[6]2010 год'!$AD$15/1000</f>
        <v>121.68440000000001</v>
      </c>
    </row>
    <row r="41" spans="1:2" s="134" customFormat="1" ht="15.75" thickTop="1">
      <c r="A41" s="135" t="s">
        <v>8</v>
      </c>
      <c r="B41" s="129"/>
    </row>
    <row r="42" spans="1:2" s="134" customFormat="1" ht="15.75" thickBot="1">
      <c r="A42" s="136" t="s">
        <v>97</v>
      </c>
      <c r="B42" s="154">
        <f>B40</f>
        <v>121.68440000000001</v>
      </c>
    </row>
    <row r="43" spans="1:2" ht="32.25" customHeight="1" thickBot="1" thickTop="1">
      <c r="A43" s="63" t="s">
        <v>123</v>
      </c>
      <c r="B43" s="130">
        <v>18.7</v>
      </c>
    </row>
    <row r="44" spans="1:2" ht="31.5" thickBot="1" thickTop="1">
      <c r="A44" s="63" t="s">
        <v>124</v>
      </c>
      <c r="B44" s="130">
        <v>101.8</v>
      </c>
    </row>
    <row r="45" spans="1:2" ht="31.5" thickBot="1" thickTop="1">
      <c r="A45" s="63" t="s">
        <v>125</v>
      </c>
      <c r="B45" s="130">
        <v>76.9</v>
      </c>
    </row>
    <row r="46" spans="1:2" ht="16.5" thickBot="1" thickTop="1">
      <c r="A46" s="63" t="s">
        <v>126</v>
      </c>
      <c r="B46" s="130"/>
    </row>
    <row r="47" spans="1:2" ht="16.5" thickBot="1" thickTop="1">
      <c r="A47" s="63" t="s">
        <v>127</v>
      </c>
      <c r="B47" s="130">
        <v>22</v>
      </c>
    </row>
    <row r="48" spans="1:2" ht="16.5" thickBot="1" thickTop="1">
      <c r="A48" s="63" t="s">
        <v>128</v>
      </c>
      <c r="B48" s="130"/>
    </row>
    <row r="49" spans="1:3" ht="31.5" thickBot="1" thickTop="1">
      <c r="A49" s="63" t="s">
        <v>129</v>
      </c>
      <c r="B49" s="130">
        <f>184+30.5</f>
        <v>214.5</v>
      </c>
      <c r="C49" t="s">
        <v>262</v>
      </c>
    </row>
    <row r="50" spans="1:2" ht="46.5" thickBot="1" thickTop="1">
      <c r="A50" s="63" t="s">
        <v>130</v>
      </c>
      <c r="B50" s="130">
        <v>165.2</v>
      </c>
    </row>
    <row r="51" spans="1:2" ht="46.5" thickBot="1" thickTop="1">
      <c r="A51" s="63" t="s">
        <v>131</v>
      </c>
      <c r="B51" s="130">
        <f>B19/B38</f>
        <v>41.7324055961102</v>
      </c>
    </row>
    <row r="52" spans="1:2" ht="46.5" thickBot="1" thickTop="1">
      <c r="A52" s="63" t="s">
        <v>132</v>
      </c>
      <c r="B52" s="130">
        <v>0.26</v>
      </c>
    </row>
    <row r="53" ht="15.75" thickTop="1"/>
    <row r="54" spans="1:2" ht="30" customHeight="1">
      <c r="A54" s="225" t="s">
        <v>139</v>
      </c>
      <c r="B54" s="225"/>
    </row>
    <row r="55" spans="1:2" ht="33" customHeight="1">
      <c r="A55" s="228" t="s">
        <v>151</v>
      </c>
      <c r="B55" s="228"/>
    </row>
    <row r="56" spans="1:2" ht="94.5" customHeight="1">
      <c r="A56" s="225" t="s">
        <v>197</v>
      </c>
      <c r="B56" s="225"/>
    </row>
    <row r="57" spans="1:2" ht="33.75" customHeight="1">
      <c r="A57" s="225" t="s">
        <v>141</v>
      </c>
      <c r="B57" s="225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54" right="0.26" top="0.1968503937007874" bottom="0.3937007874015748" header="0.31496062992125984" footer="0.31496062992125984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2">
      <selection activeCell="B15" sqref="B15"/>
    </sheetView>
  </sheetViews>
  <sheetFormatPr defaultColWidth="9.140625" defaultRowHeight="15"/>
  <cols>
    <col min="1" max="1" width="55.8515625" style="69" customWidth="1"/>
    <col min="2" max="3" width="25.8515625" style="69" customWidth="1"/>
    <col min="4" max="16384" width="9.140625" style="69" customWidth="1"/>
  </cols>
  <sheetData>
    <row r="1" spans="1:2" ht="15">
      <c r="A1" s="191" t="s">
        <v>225</v>
      </c>
      <c r="B1" s="230"/>
    </row>
    <row r="2" spans="1:2" ht="45">
      <c r="A2" s="11" t="s">
        <v>0</v>
      </c>
      <c r="B2" s="123" t="str">
        <f>'Т1.3.'!B7</f>
        <v>Общество с ограниченной ответственностью "Энергонефть Томск"</v>
      </c>
    </row>
    <row r="3" spans="1:2" ht="15">
      <c r="A3" s="11" t="s">
        <v>30</v>
      </c>
      <c r="B3" s="124">
        <f>'Т1.3.'!B8</f>
        <v>7022010799</v>
      </c>
    </row>
    <row r="4" spans="1:2" ht="15">
      <c r="A4" s="11" t="s">
        <v>31</v>
      </c>
      <c r="B4" s="124">
        <f>'Т1.3.'!B9</f>
        <v>702201001</v>
      </c>
    </row>
    <row r="5" spans="1:2" ht="45">
      <c r="A5" s="11" t="s">
        <v>89</v>
      </c>
      <c r="B5" s="123" t="str">
        <f>'Т1.3.'!B10</f>
        <v>636785, Томская область, г.Стрежевой, ул.Строителей 95.</v>
      </c>
    </row>
    <row r="6" spans="1:2" ht="15">
      <c r="A6" s="11" t="s">
        <v>94</v>
      </c>
      <c r="B6" s="6" t="s">
        <v>260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5" customFormat="1" ht="15.75" thickTop="1">
      <c r="A9" s="70" t="s">
        <v>198</v>
      </c>
      <c r="B9" s="64"/>
    </row>
    <row r="10" spans="1:2" s="65" customFormat="1" ht="15" hidden="1">
      <c r="A10" s="71" t="s">
        <v>152</v>
      </c>
      <c r="B10" s="64"/>
    </row>
    <row r="11" spans="1:2" s="65" customFormat="1" ht="15" hidden="1">
      <c r="A11" s="66" t="s">
        <v>175</v>
      </c>
      <c r="B11" s="64"/>
    </row>
    <row r="12" spans="1:2" s="65" customFormat="1" ht="15" hidden="1">
      <c r="A12" s="66" t="s">
        <v>174</v>
      </c>
      <c r="B12" s="64"/>
    </row>
    <row r="13" spans="1:2" s="65" customFormat="1" ht="15" hidden="1">
      <c r="A13" s="66" t="s">
        <v>154</v>
      </c>
      <c r="B13" s="64"/>
    </row>
    <row r="14" spans="1:2" s="65" customFormat="1" ht="15" hidden="1">
      <c r="A14" s="66" t="s">
        <v>48</v>
      </c>
      <c r="B14" s="64"/>
    </row>
    <row r="15" spans="1:2" s="65" customFormat="1" ht="15">
      <c r="A15" s="71" t="s">
        <v>155</v>
      </c>
      <c r="B15" s="64"/>
    </row>
    <row r="16" spans="1:2" s="65" customFormat="1" ht="15">
      <c r="A16" s="66" t="s">
        <v>177</v>
      </c>
      <c r="B16" s="125">
        <f>'[3]Свод помесячно'!$EP$47</f>
        <v>13777</v>
      </c>
    </row>
    <row r="17" spans="1:3" s="65" customFormat="1" ht="30">
      <c r="A17" s="66" t="s">
        <v>156</v>
      </c>
      <c r="B17" s="125">
        <f>B18/B16*1000</f>
        <v>535</v>
      </c>
      <c r="C17" s="137"/>
    </row>
    <row r="18" spans="1:2" s="65" customFormat="1" ht="15">
      <c r="A18" s="66" t="s">
        <v>157</v>
      </c>
      <c r="B18" s="125">
        <f>'[2]СВОД'!$D$30</f>
        <v>7370.695</v>
      </c>
    </row>
    <row r="19" spans="1:2" s="65" customFormat="1" ht="15">
      <c r="A19" s="66" t="s">
        <v>48</v>
      </c>
      <c r="B19" s="64" t="s">
        <v>251</v>
      </c>
    </row>
    <row r="20" spans="1:2" s="65" customFormat="1" ht="15" hidden="1">
      <c r="A20" s="72" t="s">
        <v>158</v>
      </c>
      <c r="B20" s="64"/>
    </row>
    <row r="21" spans="1:2" s="65" customFormat="1" ht="30" hidden="1">
      <c r="A21" s="66" t="s">
        <v>176</v>
      </c>
      <c r="B21" s="64"/>
    </row>
    <row r="22" spans="1:2" s="65" customFormat="1" ht="15" hidden="1">
      <c r="A22" s="66" t="s">
        <v>178</v>
      </c>
      <c r="B22" s="64"/>
    </row>
    <row r="23" spans="1:2" s="65" customFormat="1" ht="15" hidden="1">
      <c r="A23" s="66" t="s">
        <v>157</v>
      </c>
      <c r="B23" s="64"/>
    </row>
    <row r="24" spans="1:2" s="65" customFormat="1" ht="15" hidden="1">
      <c r="A24" s="66" t="s">
        <v>48</v>
      </c>
      <c r="B24" s="64"/>
    </row>
    <row r="25" spans="1:2" s="65" customFormat="1" ht="15" hidden="1">
      <c r="A25" s="72" t="s">
        <v>160</v>
      </c>
      <c r="B25" s="64"/>
    </row>
    <row r="26" spans="1:2" s="65" customFormat="1" ht="30" hidden="1">
      <c r="A26" s="66" t="s">
        <v>179</v>
      </c>
      <c r="B26" s="64"/>
    </row>
    <row r="27" spans="1:2" s="65" customFormat="1" ht="15" hidden="1">
      <c r="A27" s="66" t="s">
        <v>159</v>
      </c>
      <c r="B27" s="64"/>
    </row>
    <row r="28" spans="1:2" s="65" customFormat="1" ht="15" hidden="1">
      <c r="A28" s="66" t="s">
        <v>157</v>
      </c>
      <c r="B28" s="64"/>
    </row>
    <row r="29" spans="1:2" s="65" customFormat="1" ht="15" hidden="1">
      <c r="A29" s="66" t="s">
        <v>48</v>
      </c>
      <c r="B29" s="64"/>
    </row>
    <row r="30" spans="1:2" s="65" customFormat="1" ht="15" hidden="1">
      <c r="A30" s="71" t="s">
        <v>161</v>
      </c>
      <c r="B30" s="64"/>
    </row>
    <row r="31" spans="1:2" s="65" customFormat="1" ht="15" hidden="1">
      <c r="A31" s="66" t="s">
        <v>180</v>
      </c>
      <c r="B31" s="64"/>
    </row>
    <row r="32" spans="1:2" s="65" customFormat="1" ht="15" hidden="1">
      <c r="A32" s="66" t="s">
        <v>159</v>
      </c>
      <c r="B32" s="64"/>
    </row>
    <row r="33" spans="1:2" s="65" customFormat="1" ht="15" hidden="1">
      <c r="A33" s="66" t="s">
        <v>162</v>
      </c>
      <c r="B33" s="64"/>
    </row>
    <row r="34" spans="1:2" s="65" customFormat="1" ht="15" hidden="1">
      <c r="A34" s="66" t="s">
        <v>48</v>
      </c>
      <c r="B34" s="64"/>
    </row>
    <row r="35" spans="1:2" s="65" customFormat="1" ht="15" hidden="1">
      <c r="A35" s="71" t="s">
        <v>163</v>
      </c>
      <c r="B35" s="64"/>
    </row>
    <row r="36" spans="1:2" s="65" customFormat="1" ht="15" hidden="1">
      <c r="A36" s="66" t="s">
        <v>181</v>
      </c>
      <c r="B36" s="64"/>
    </row>
    <row r="37" spans="1:2" s="65" customFormat="1" ht="15" hidden="1">
      <c r="A37" s="66" t="s">
        <v>153</v>
      </c>
      <c r="B37" s="64"/>
    </row>
    <row r="38" spans="1:2" s="65" customFormat="1" ht="15" hidden="1">
      <c r="A38" s="66" t="s">
        <v>182</v>
      </c>
      <c r="B38" s="64"/>
    </row>
    <row r="39" spans="1:2" s="65" customFormat="1" ht="15" hidden="1">
      <c r="A39" s="66" t="s">
        <v>48</v>
      </c>
      <c r="B39" s="64"/>
    </row>
    <row r="40" spans="1:2" s="65" customFormat="1" ht="15">
      <c r="A40" s="71" t="s">
        <v>164</v>
      </c>
      <c r="B40" s="64"/>
    </row>
    <row r="41" spans="1:2" s="65" customFormat="1" ht="15">
      <c r="A41" s="66" t="s">
        <v>183</v>
      </c>
      <c r="B41" s="125">
        <f>'[2]СВОД'!$D$31</f>
        <v>7511.42774</v>
      </c>
    </row>
    <row r="42" spans="1:2" s="65" customFormat="1" ht="15">
      <c r="A42" s="66" t="s">
        <v>153</v>
      </c>
      <c r="B42" s="125">
        <f>B41/B43*1000</f>
        <v>7189.357411302145</v>
      </c>
    </row>
    <row r="43" spans="1:2" s="65" customFormat="1" ht="15">
      <c r="A43" s="66" t="s">
        <v>182</v>
      </c>
      <c r="B43" s="125">
        <f>'[3]Свод помесячно'!$EP$46</f>
        <v>1044.798208</v>
      </c>
    </row>
    <row r="44" spans="1:2" s="65" customFormat="1" ht="15">
      <c r="A44" s="66" t="s">
        <v>48</v>
      </c>
      <c r="B44" s="64" t="s">
        <v>251</v>
      </c>
    </row>
    <row r="45" spans="1:2" s="65" customFormat="1" ht="15" hidden="1">
      <c r="A45" s="71" t="s">
        <v>165</v>
      </c>
      <c r="B45" s="64"/>
    </row>
    <row r="46" spans="1:2" s="65" customFormat="1" ht="15" hidden="1">
      <c r="A46" s="66" t="s">
        <v>185</v>
      </c>
      <c r="B46" s="64"/>
    </row>
    <row r="47" spans="1:2" s="65" customFormat="1" ht="15" hidden="1">
      <c r="A47" s="66" t="s">
        <v>153</v>
      </c>
      <c r="B47" s="64"/>
    </row>
    <row r="48" spans="1:2" s="65" customFormat="1" ht="15" hidden="1">
      <c r="A48" s="66" t="s">
        <v>182</v>
      </c>
      <c r="B48" s="64"/>
    </row>
    <row r="49" spans="1:2" s="65" customFormat="1" ht="15" hidden="1">
      <c r="A49" s="66" t="s">
        <v>48</v>
      </c>
      <c r="B49" s="64"/>
    </row>
    <row r="50" spans="1:2" s="65" customFormat="1" ht="15" hidden="1">
      <c r="A50" s="71" t="s">
        <v>166</v>
      </c>
      <c r="B50" s="64"/>
    </row>
    <row r="51" spans="1:2" s="65" customFormat="1" ht="15" hidden="1">
      <c r="A51" s="66" t="s">
        <v>186</v>
      </c>
      <c r="B51" s="64"/>
    </row>
    <row r="52" spans="1:2" s="65" customFormat="1" ht="15" hidden="1">
      <c r="A52" s="66" t="s">
        <v>153</v>
      </c>
      <c r="B52" s="64"/>
    </row>
    <row r="53" spans="1:2" s="65" customFormat="1" ht="15" hidden="1">
      <c r="A53" s="66" t="s">
        <v>182</v>
      </c>
      <c r="B53" s="64"/>
    </row>
    <row r="54" spans="1:2" s="65" customFormat="1" ht="15" hidden="1">
      <c r="A54" s="66" t="s">
        <v>48</v>
      </c>
      <c r="B54" s="64"/>
    </row>
    <row r="55" spans="1:2" s="65" customFormat="1" ht="15" hidden="1">
      <c r="A55" s="71" t="s">
        <v>167</v>
      </c>
      <c r="B55" s="64"/>
    </row>
    <row r="56" spans="1:2" s="65" customFormat="1" ht="15" hidden="1">
      <c r="A56" s="66" t="s">
        <v>187</v>
      </c>
      <c r="B56" s="64"/>
    </row>
    <row r="57" spans="1:2" s="65" customFormat="1" ht="15" hidden="1">
      <c r="A57" s="66" t="s">
        <v>153</v>
      </c>
      <c r="B57" s="64"/>
    </row>
    <row r="58" spans="1:2" s="65" customFormat="1" ht="15" hidden="1">
      <c r="A58" s="66" t="s">
        <v>182</v>
      </c>
      <c r="B58" s="64"/>
    </row>
    <row r="59" spans="1:2" s="65" customFormat="1" ht="15" hidden="1">
      <c r="A59" s="66" t="s">
        <v>48</v>
      </c>
      <c r="B59" s="64"/>
    </row>
    <row r="60" spans="1:2" s="65" customFormat="1" ht="15" hidden="1">
      <c r="A60" s="71" t="s">
        <v>168</v>
      </c>
      <c r="B60" s="64"/>
    </row>
    <row r="61" spans="1:2" s="65" customFormat="1" ht="15" hidden="1">
      <c r="A61" s="66" t="s">
        <v>188</v>
      </c>
      <c r="B61" s="64"/>
    </row>
    <row r="62" spans="1:2" s="65" customFormat="1" ht="15" hidden="1">
      <c r="A62" s="66" t="s">
        <v>153</v>
      </c>
      <c r="B62" s="64"/>
    </row>
    <row r="63" spans="1:2" s="65" customFormat="1" ht="15" hidden="1">
      <c r="A63" s="66" t="s">
        <v>182</v>
      </c>
      <c r="B63" s="64"/>
    </row>
    <row r="64" spans="1:2" s="65" customFormat="1" ht="15" hidden="1">
      <c r="A64" s="66" t="s">
        <v>48</v>
      </c>
      <c r="B64" s="64"/>
    </row>
    <row r="65" spans="1:2" s="65" customFormat="1" ht="15" hidden="1">
      <c r="A65" s="71" t="s">
        <v>169</v>
      </c>
      <c r="B65" s="64"/>
    </row>
    <row r="66" spans="1:2" s="65" customFormat="1" ht="15" hidden="1">
      <c r="A66" s="66" t="s">
        <v>189</v>
      </c>
      <c r="B66" s="64"/>
    </row>
    <row r="67" spans="1:2" s="65" customFormat="1" ht="15" hidden="1">
      <c r="A67" s="66" t="s">
        <v>153</v>
      </c>
      <c r="B67" s="64"/>
    </row>
    <row r="68" spans="1:2" s="65" customFormat="1" ht="15" hidden="1">
      <c r="A68" s="66" t="s">
        <v>182</v>
      </c>
      <c r="B68" s="64"/>
    </row>
    <row r="69" spans="1:2" s="65" customFormat="1" ht="15" hidden="1">
      <c r="A69" s="66" t="s">
        <v>48</v>
      </c>
      <c r="B69" s="64"/>
    </row>
    <row r="70" spans="1:2" s="65" customFormat="1" ht="15" hidden="1">
      <c r="A70" s="71" t="s">
        <v>170</v>
      </c>
      <c r="B70" s="64"/>
    </row>
    <row r="71" spans="1:2" s="65" customFormat="1" ht="15" hidden="1">
      <c r="A71" s="66" t="s">
        <v>190</v>
      </c>
      <c r="B71" s="64"/>
    </row>
    <row r="72" spans="1:2" s="65" customFormat="1" ht="15" hidden="1">
      <c r="A72" s="66" t="s">
        <v>153</v>
      </c>
      <c r="B72" s="64"/>
    </row>
    <row r="73" spans="1:2" s="65" customFormat="1" ht="15" hidden="1">
      <c r="A73" s="66" t="s">
        <v>182</v>
      </c>
      <c r="B73" s="64"/>
    </row>
    <row r="74" spans="1:2" s="65" customFormat="1" ht="15" hidden="1">
      <c r="A74" s="66" t="s">
        <v>48</v>
      </c>
      <c r="B74" s="64"/>
    </row>
    <row r="75" spans="1:2" s="65" customFormat="1" ht="15" hidden="1">
      <c r="A75" s="71" t="s">
        <v>171</v>
      </c>
      <c r="B75" s="64"/>
    </row>
    <row r="76" spans="1:2" s="65" customFormat="1" ht="15" hidden="1">
      <c r="A76" s="66" t="s">
        <v>191</v>
      </c>
      <c r="B76" s="64"/>
    </row>
    <row r="77" spans="1:2" s="65" customFormat="1" ht="15" hidden="1">
      <c r="A77" s="66" t="s">
        <v>153</v>
      </c>
      <c r="B77" s="64"/>
    </row>
    <row r="78" spans="1:2" s="65" customFormat="1" ht="15" hidden="1">
      <c r="A78" s="66" t="s">
        <v>182</v>
      </c>
      <c r="B78" s="64"/>
    </row>
    <row r="79" spans="1:2" s="65" customFormat="1" ht="15" hidden="1">
      <c r="A79" s="66" t="s">
        <v>48</v>
      </c>
      <c r="B79" s="64"/>
    </row>
    <row r="80" spans="1:2" ht="15">
      <c r="A80" s="71" t="s">
        <v>172</v>
      </c>
      <c r="B80" s="73"/>
    </row>
    <row r="81" spans="1:2" ht="15">
      <c r="A81" s="66" t="s">
        <v>184</v>
      </c>
      <c r="B81" s="126">
        <f>('[4]Факт2010'!$AF$63+'[4]Факт2010'!$AF$67+'[4]Факт2010'!$AF$72+'[4]Факт2010'!$AF$78)/1000</f>
        <v>1461.9307701066193</v>
      </c>
    </row>
    <row r="82" spans="1:2" ht="15">
      <c r="A82" s="66" t="s">
        <v>48</v>
      </c>
      <c r="B82" s="61" t="s">
        <v>252</v>
      </c>
    </row>
    <row r="83" spans="1:2" ht="15">
      <c r="A83" s="66" t="s">
        <v>210</v>
      </c>
      <c r="B83" s="126">
        <f>B81/B84</f>
        <v>2.586572487803643</v>
      </c>
    </row>
    <row r="84" spans="1:2" ht="15">
      <c r="A84" s="66" t="s">
        <v>173</v>
      </c>
      <c r="B84" s="126">
        <f>SUM('[4]Факт2010'!$AE$63,'[4]Факт2010'!$AE$67,'[4]Факт2010'!$AE$72,'[4]Факт2010'!$AE$78)/1000</f>
        <v>565.2</v>
      </c>
    </row>
    <row r="85" spans="1:2" ht="15" hidden="1">
      <c r="A85" s="71" t="s">
        <v>192</v>
      </c>
      <c r="B85" s="73"/>
    </row>
    <row r="86" spans="1:2" s="65" customFormat="1" ht="15" hidden="1">
      <c r="A86" s="66" t="s">
        <v>194</v>
      </c>
      <c r="B86" s="64"/>
    </row>
    <row r="87" spans="1:2" s="65" customFormat="1" ht="15" hidden="1">
      <c r="A87" s="66" t="s">
        <v>153</v>
      </c>
      <c r="B87" s="64"/>
    </row>
    <row r="88" spans="1:2" s="65" customFormat="1" ht="15" hidden="1">
      <c r="A88" s="66" t="s">
        <v>182</v>
      </c>
      <c r="B88" s="64"/>
    </row>
    <row r="89" spans="1:2" s="65" customFormat="1" ht="15.75" hidden="1" thickBot="1">
      <c r="A89" s="66" t="s">
        <v>48</v>
      </c>
      <c r="B89" s="67"/>
    </row>
    <row r="90" ht="15">
      <c r="A90" s="68" t="s">
        <v>193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1" t="s">
        <v>226</v>
      </c>
      <c r="B2" s="229"/>
    </row>
    <row r="3" spans="1:2" ht="57.75" customHeight="1">
      <c r="A3" s="229"/>
      <c r="B3" s="229"/>
    </row>
    <row r="4" spans="1:2" ht="15">
      <c r="A4" s="11" t="s">
        <v>0</v>
      </c>
      <c r="B4" s="6"/>
    </row>
    <row r="5" spans="1:2" ht="15">
      <c r="A5" s="11" t="s">
        <v>30</v>
      </c>
      <c r="B5" s="6"/>
    </row>
    <row r="6" spans="1:2" ht="15">
      <c r="A6" s="11" t="s">
        <v>31</v>
      </c>
      <c r="B6" s="6"/>
    </row>
    <row r="7" spans="1:2" ht="15">
      <c r="A7" s="11" t="s">
        <v>89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225" t="s">
        <v>142</v>
      </c>
      <c r="B16" s="225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>
      <c r="A1" s="99" t="s">
        <v>227</v>
      </c>
    </row>
    <row r="2" spans="1:256" ht="16.5" thickBot="1">
      <c r="A2" s="119" t="s">
        <v>261</v>
      </c>
      <c r="B2" s="118"/>
      <c r="C2" s="118"/>
      <c r="D2" s="118"/>
      <c r="E2" s="118"/>
      <c r="F2" s="118"/>
      <c r="G2" s="118"/>
      <c r="H2" s="118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89"/>
      <c r="GM2" s="189"/>
      <c r="GN2" s="189"/>
      <c r="GO2" s="189"/>
      <c r="GP2" s="189"/>
      <c r="GQ2" s="189"/>
      <c r="GR2" s="189"/>
      <c r="GS2" s="189"/>
      <c r="GT2" s="189"/>
      <c r="GU2" s="189"/>
      <c r="GV2" s="189"/>
      <c r="GW2" s="189"/>
      <c r="GX2" s="189"/>
      <c r="GY2" s="189"/>
      <c r="GZ2" s="189"/>
      <c r="HA2" s="189"/>
      <c r="HB2" s="189"/>
      <c r="HC2" s="189"/>
      <c r="HD2" s="189"/>
      <c r="HE2" s="189"/>
      <c r="HF2" s="189"/>
      <c r="HG2" s="189"/>
      <c r="HH2" s="189"/>
      <c r="HI2" s="189"/>
      <c r="HJ2" s="189"/>
      <c r="HK2" s="189"/>
      <c r="HL2" s="189"/>
      <c r="HM2" s="189"/>
      <c r="HN2" s="189"/>
      <c r="HO2" s="189"/>
      <c r="HP2" s="189"/>
      <c r="HQ2" s="189"/>
      <c r="HR2" s="189"/>
      <c r="HS2" s="189"/>
      <c r="HT2" s="189"/>
      <c r="HU2" s="189"/>
      <c r="HV2" s="189"/>
      <c r="HW2" s="189"/>
      <c r="HX2" s="189"/>
      <c r="HY2" s="189"/>
      <c r="HZ2" s="189"/>
      <c r="IA2" s="189"/>
      <c r="IB2" s="189"/>
      <c r="IC2" s="189"/>
      <c r="ID2" s="189"/>
      <c r="IE2" s="189"/>
      <c r="IF2" s="189"/>
      <c r="IG2" s="189"/>
      <c r="IH2" s="189"/>
      <c r="II2" s="189"/>
      <c r="IJ2" s="189"/>
      <c r="IK2" s="189"/>
      <c r="IL2" s="189"/>
      <c r="IM2" s="189"/>
      <c r="IN2" s="189"/>
      <c r="IO2" s="189"/>
      <c r="IP2" s="189"/>
      <c r="IQ2" s="189"/>
      <c r="IR2" s="189"/>
      <c r="IS2" s="189"/>
      <c r="IT2" s="189"/>
      <c r="IU2" s="189"/>
      <c r="IV2" s="189"/>
    </row>
    <row r="3" spans="1:3" ht="15">
      <c r="A3" s="260" t="s">
        <v>0</v>
      </c>
      <c r="B3" s="262"/>
      <c r="C3" s="263"/>
    </row>
    <row r="4" spans="1:3" ht="15.75" thickBot="1">
      <c r="A4" s="261"/>
      <c r="B4" s="264"/>
      <c r="C4" s="265"/>
    </row>
    <row r="5" spans="1:3" ht="15.75" thickBot="1">
      <c r="A5" s="23" t="s">
        <v>30</v>
      </c>
      <c r="B5" s="266"/>
      <c r="C5" s="266"/>
    </row>
    <row r="6" spans="1:3" ht="15.75" thickBot="1">
      <c r="A6" s="23" t="s">
        <v>31</v>
      </c>
      <c r="B6" s="266"/>
      <c r="C6" s="266"/>
    </row>
    <row r="7" spans="1:3" ht="15.75" thickBot="1">
      <c r="A7" s="23" t="s">
        <v>89</v>
      </c>
      <c r="B7" s="266"/>
      <c r="C7" s="266"/>
    </row>
    <row r="8" spans="1:3" ht="14.25" customHeight="1" thickBot="1">
      <c r="A8" s="75" t="s">
        <v>59</v>
      </c>
      <c r="B8" s="266"/>
      <c r="C8" s="266"/>
    </row>
    <row r="9" spans="1:3" ht="36.75" customHeight="1" hidden="1">
      <c r="A9" s="267"/>
      <c r="B9" s="191"/>
      <c r="C9" s="191"/>
    </row>
    <row r="10" ht="1.5" customHeight="1"/>
    <row r="11" spans="1:3" ht="42.75" customHeight="1">
      <c r="A11" s="32" t="s">
        <v>133</v>
      </c>
      <c r="B11" s="258"/>
      <c r="C11" s="259"/>
    </row>
    <row r="12" spans="1:3" ht="48" customHeight="1">
      <c r="A12" s="32" t="s">
        <v>134</v>
      </c>
      <c r="B12" s="258"/>
      <c r="C12" s="259"/>
    </row>
    <row r="13" spans="1:3" ht="47.25" customHeight="1">
      <c r="A13" s="33" t="s">
        <v>135</v>
      </c>
      <c r="B13" s="258"/>
      <c r="C13" s="259"/>
    </row>
    <row r="14" spans="1:3" ht="24.75" customHeight="1">
      <c r="A14" s="257" t="s">
        <v>136</v>
      </c>
      <c r="B14" s="257"/>
      <c r="C14" s="257"/>
    </row>
    <row r="15" ht="15" hidden="1"/>
    <row r="16" spans="1:3" ht="45.75" thickBot="1">
      <c r="A16" s="24" t="s">
        <v>145</v>
      </c>
      <c r="B16" s="25" t="s">
        <v>62</v>
      </c>
      <c r="C16" s="25" t="s">
        <v>60</v>
      </c>
    </row>
    <row r="17" spans="1:3" ht="15.75" thickBot="1">
      <c r="A17" s="26" t="s">
        <v>103</v>
      </c>
      <c r="B17" s="29"/>
      <c r="C17" s="30"/>
    </row>
    <row r="18" spans="1:3" ht="15">
      <c r="A18" s="27" t="s">
        <v>104</v>
      </c>
      <c r="B18" s="31"/>
      <c r="C18" s="31"/>
    </row>
    <row r="19" spans="1:3" ht="15">
      <c r="A19" s="28" t="s">
        <v>105</v>
      </c>
      <c r="B19" s="17"/>
      <c r="C19" s="17"/>
    </row>
    <row r="20" spans="1:3" ht="15">
      <c r="A20" s="28" t="s">
        <v>106</v>
      </c>
      <c r="B20" s="17"/>
      <c r="C20" s="17"/>
    </row>
    <row r="21" spans="1:4" ht="18">
      <c r="A21" s="254" t="s">
        <v>229</v>
      </c>
      <c r="B21" s="254"/>
      <c r="C21" s="254"/>
      <c r="D21" s="254"/>
    </row>
    <row r="22" spans="1:2" ht="3" customHeight="1" thickBot="1">
      <c r="A22" s="74"/>
      <c r="B22" s="74"/>
    </row>
    <row r="23" spans="1:4" ht="46.5" customHeight="1" hidden="1" thickBot="1">
      <c r="A23" s="100"/>
      <c r="B23" s="255"/>
      <c r="C23" s="255"/>
      <c r="D23" s="255"/>
    </row>
    <row r="24" spans="1:4" ht="35.25" customHeight="1" hidden="1" thickBot="1">
      <c r="A24" s="100"/>
      <c r="B24" s="255"/>
      <c r="C24" s="255"/>
      <c r="D24" s="255"/>
    </row>
    <row r="25" spans="1:4" ht="15.75" hidden="1" thickBot="1">
      <c r="A25" s="100"/>
      <c r="B25" s="255"/>
      <c r="C25" s="255"/>
      <c r="D25" s="255"/>
    </row>
    <row r="26" spans="1:4" ht="15.75" hidden="1" thickBot="1">
      <c r="A26" s="100"/>
      <c r="B26" s="255"/>
      <c r="C26" s="255"/>
      <c r="D26" s="255"/>
    </row>
    <row r="27" spans="1:4" ht="15.75" hidden="1" thickBot="1">
      <c r="A27" s="3"/>
      <c r="B27" s="3"/>
      <c r="C27" s="3"/>
      <c r="D27" s="3"/>
    </row>
    <row r="28" spans="1:4" ht="15.75" thickBot="1">
      <c r="A28" s="256" t="s">
        <v>228</v>
      </c>
      <c r="B28" s="242" t="s">
        <v>200</v>
      </c>
      <c r="C28" s="242" t="s">
        <v>110</v>
      </c>
      <c r="D28" s="244" t="s">
        <v>206</v>
      </c>
    </row>
    <row r="29" spans="1:4" ht="15.75" thickBot="1">
      <c r="A29" s="256"/>
      <c r="B29" s="243"/>
      <c r="C29" s="243"/>
      <c r="D29" s="245"/>
    </row>
    <row r="30" spans="1:4" ht="27.75" customHeight="1" thickBot="1">
      <c r="A30" s="246" t="s">
        <v>230</v>
      </c>
      <c r="B30" s="247"/>
      <c r="C30" s="247"/>
      <c r="D30" s="248"/>
    </row>
    <row r="31" spans="1:4" ht="15">
      <c r="A31" s="90" t="s">
        <v>207</v>
      </c>
      <c r="B31" s="87"/>
      <c r="C31" s="85"/>
      <c r="D31" s="86"/>
    </row>
    <row r="32" spans="1:4" ht="24">
      <c r="A32" s="91" t="s">
        <v>71</v>
      </c>
      <c r="B32" s="88"/>
      <c r="C32" s="79"/>
      <c r="D32" s="76"/>
    </row>
    <row r="33" spans="1:4" ht="24">
      <c r="A33" s="91" t="s">
        <v>72</v>
      </c>
      <c r="B33" s="88"/>
      <c r="C33" s="78"/>
      <c r="D33" s="76"/>
    </row>
    <row r="34" spans="1:4" ht="15">
      <c r="A34" s="92" t="s">
        <v>73</v>
      </c>
      <c r="B34" s="88"/>
      <c r="C34" s="78"/>
      <c r="D34" s="76"/>
    </row>
    <row r="35" spans="1:4" ht="15">
      <c r="A35" s="92" t="s">
        <v>74</v>
      </c>
      <c r="B35" s="88"/>
      <c r="C35" s="80"/>
      <c r="D35" s="76"/>
    </row>
    <row r="36" spans="1:4" ht="24">
      <c r="A36" s="91" t="s">
        <v>77</v>
      </c>
      <c r="B36" s="88"/>
      <c r="C36" s="81"/>
      <c r="D36" s="76"/>
    </row>
    <row r="37" spans="1:4" ht="15">
      <c r="A37" s="106" t="s">
        <v>75</v>
      </c>
      <c r="B37" s="88"/>
      <c r="C37" s="78"/>
      <c r="D37" s="76"/>
    </row>
    <row r="38" spans="1:4" ht="24">
      <c r="A38" s="106" t="s">
        <v>76</v>
      </c>
      <c r="B38" s="88"/>
      <c r="C38" s="82"/>
      <c r="D38" s="76"/>
    </row>
    <row r="39" spans="1:4" ht="15">
      <c r="A39" s="91" t="s">
        <v>78</v>
      </c>
      <c r="B39" s="88"/>
      <c r="C39" s="79"/>
      <c r="D39" s="76"/>
    </row>
    <row r="40" spans="1:4" ht="24">
      <c r="A40" s="91" t="s">
        <v>79</v>
      </c>
      <c r="B40" s="88"/>
      <c r="C40" s="83"/>
      <c r="D40" s="76"/>
    </row>
    <row r="41" spans="1:4" ht="24">
      <c r="A41" s="91" t="s">
        <v>204</v>
      </c>
      <c r="B41" s="88"/>
      <c r="C41" s="83"/>
      <c r="D41" s="76"/>
    </row>
    <row r="42" spans="1:4" ht="15">
      <c r="A42" s="91" t="s">
        <v>211</v>
      </c>
      <c r="B42" s="88"/>
      <c r="C42" s="83"/>
      <c r="D42" s="76"/>
    </row>
    <row r="43" spans="1:4" ht="24">
      <c r="A43" s="91" t="s">
        <v>201</v>
      </c>
      <c r="B43" s="88"/>
      <c r="C43" s="83"/>
      <c r="D43" s="76"/>
    </row>
    <row r="44" spans="1:4" ht="24">
      <c r="A44" s="91" t="s">
        <v>202</v>
      </c>
      <c r="B44" s="88"/>
      <c r="C44" s="83"/>
      <c r="D44" s="76"/>
    </row>
    <row r="45" spans="1:4" ht="15">
      <c r="A45" s="91" t="s">
        <v>205</v>
      </c>
      <c r="B45" s="88"/>
      <c r="C45" s="83"/>
      <c r="D45" s="76"/>
    </row>
    <row r="46" spans="1:4" ht="15">
      <c r="A46" s="91" t="s">
        <v>203</v>
      </c>
      <c r="B46" s="88"/>
      <c r="C46" s="83"/>
      <c r="D46" s="76"/>
    </row>
    <row r="47" spans="1:4" ht="24">
      <c r="A47" s="91" t="s">
        <v>209</v>
      </c>
      <c r="B47" s="88"/>
      <c r="C47" s="83"/>
      <c r="D47" s="76"/>
    </row>
    <row r="48" spans="1:4" ht="24.75" thickBot="1">
      <c r="A48" s="93" t="s">
        <v>208</v>
      </c>
      <c r="B48" s="89"/>
      <c r="C48" s="84"/>
      <c r="D48" s="77"/>
    </row>
    <row r="49" spans="1:12" ht="15">
      <c r="A49" s="251" t="s">
        <v>137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</row>
    <row r="50" spans="1:12" ht="15" hidden="1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8" ht="15" hidden="1">
      <c r="A51" s="100"/>
      <c r="B51" s="253"/>
      <c r="C51" s="253"/>
      <c r="D51" s="253"/>
      <c r="E51" s="253"/>
      <c r="F51" s="253"/>
      <c r="G51" s="253"/>
      <c r="H51" s="253"/>
    </row>
    <row r="52" spans="1:8" ht="15" hidden="1">
      <c r="A52" s="100"/>
      <c r="B52" s="253"/>
      <c r="C52" s="253"/>
      <c r="D52" s="253"/>
      <c r="E52" s="253"/>
      <c r="F52" s="253"/>
      <c r="G52" s="253"/>
      <c r="H52" s="253"/>
    </row>
    <row r="53" spans="1:8" ht="15" hidden="1">
      <c r="A53" s="100"/>
      <c r="B53" s="253"/>
      <c r="C53" s="253"/>
      <c r="D53" s="253"/>
      <c r="E53" s="253"/>
      <c r="F53" s="253"/>
      <c r="G53" s="253"/>
      <c r="H53" s="253"/>
    </row>
    <row r="54" spans="1:8" ht="15" hidden="1">
      <c r="A54" s="100"/>
      <c r="B54" s="253"/>
      <c r="C54" s="253"/>
      <c r="D54" s="253"/>
      <c r="E54" s="253"/>
      <c r="F54" s="253"/>
      <c r="G54" s="253"/>
      <c r="H54" s="253"/>
    </row>
    <row r="55" spans="13:14" ht="15" hidden="1">
      <c r="M55" s="235" t="s">
        <v>109</v>
      </c>
      <c r="N55" s="235"/>
    </row>
    <row r="56" spans="1:14" ht="15">
      <c r="A56" s="236" t="s">
        <v>63</v>
      </c>
      <c r="B56" s="239" t="s">
        <v>108</v>
      </c>
      <c r="C56" s="240" t="s">
        <v>70</v>
      </c>
      <c r="D56" s="240"/>
      <c r="E56" s="240"/>
      <c r="F56" s="240"/>
      <c r="G56" s="240"/>
      <c r="H56" s="240"/>
      <c r="I56" s="240"/>
      <c r="J56" s="240"/>
      <c r="K56" s="240"/>
      <c r="L56" s="241"/>
      <c r="M56" s="239" t="s">
        <v>60</v>
      </c>
      <c r="N56" s="239"/>
    </row>
    <row r="57" spans="1:14" ht="15">
      <c r="A57" s="237"/>
      <c r="B57" s="239"/>
      <c r="C57" s="240" t="s">
        <v>68</v>
      </c>
      <c r="D57" s="240"/>
      <c r="E57" s="240"/>
      <c r="F57" s="240"/>
      <c r="G57" s="240"/>
      <c r="H57" s="240" t="s">
        <v>69</v>
      </c>
      <c r="I57" s="240"/>
      <c r="J57" s="240"/>
      <c r="K57" s="240"/>
      <c r="L57" s="241"/>
      <c r="M57" s="239"/>
      <c r="N57" s="239"/>
    </row>
    <row r="58" spans="1:14" ht="15.75" thickBot="1">
      <c r="A58" s="238"/>
      <c r="B58" s="236"/>
      <c r="C58" s="34" t="s">
        <v>61</v>
      </c>
      <c r="D58" s="34" t="s">
        <v>64</v>
      </c>
      <c r="E58" s="34" t="s">
        <v>65</v>
      </c>
      <c r="F58" s="34" t="s">
        <v>66</v>
      </c>
      <c r="G58" s="34" t="s">
        <v>67</v>
      </c>
      <c r="H58" s="34" t="s">
        <v>61</v>
      </c>
      <c r="I58" s="34" t="s">
        <v>64</v>
      </c>
      <c r="J58" s="34" t="s">
        <v>65</v>
      </c>
      <c r="K58" s="34" t="s">
        <v>66</v>
      </c>
      <c r="L58" s="35" t="s">
        <v>67</v>
      </c>
      <c r="M58" s="239"/>
      <c r="N58" s="239"/>
    </row>
    <row r="59" spans="1:14" ht="15">
      <c r="A59" s="36" t="s">
        <v>61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8"/>
      <c r="M59" s="234"/>
      <c r="N59" s="234"/>
    </row>
    <row r="60" spans="1:14" ht="15">
      <c r="A60" s="28" t="s">
        <v>104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39"/>
      <c r="M60" s="234"/>
      <c r="N60" s="234"/>
    </row>
    <row r="61" spans="1:14" ht="15">
      <c r="A61" s="28" t="s">
        <v>107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34"/>
      <c r="N61" s="234"/>
    </row>
    <row r="62" spans="1:14" ht="15">
      <c r="A62" s="28" t="s">
        <v>106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234"/>
      <c r="N62" s="234"/>
    </row>
    <row r="64" spans="1:4" ht="51.75" customHeight="1">
      <c r="A64" s="231" t="s">
        <v>199</v>
      </c>
      <c r="B64" s="231"/>
      <c r="C64" s="231"/>
      <c r="D64" s="3"/>
    </row>
    <row r="65" spans="1:4" ht="34.5" customHeight="1">
      <c r="A65" s="231" t="s">
        <v>143</v>
      </c>
      <c r="B65" s="231"/>
      <c r="C65" s="231"/>
      <c r="D65" s="3"/>
    </row>
    <row r="66" spans="1:4" ht="18" customHeight="1">
      <c r="A66" s="231" t="s">
        <v>144</v>
      </c>
      <c r="B66" s="231"/>
      <c r="C66" s="231"/>
      <c r="D66" s="3"/>
    </row>
    <row r="67" spans="1:4" ht="108.75" customHeight="1">
      <c r="A67" s="232" t="s">
        <v>231</v>
      </c>
      <c r="B67" s="232"/>
      <c r="C67" s="233"/>
      <c r="D67" s="233"/>
    </row>
    <row r="106" spans="1:3" ht="51" customHeight="1">
      <c r="A106" s="225" t="s">
        <v>199</v>
      </c>
      <c r="B106" s="225"/>
      <c r="C106" s="225"/>
    </row>
    <row r="107" spans="1:3" ht="42.75" customHeight="1">
      <c r="A107" s="225" t="s">
        <v>143</v>
      </c>
      <c r="B107" s="225"/>
      <c r="C107" s="225"/>
    </row>
    <row r="108" spans="1:3" ht="22.5" customHeight="1">
      <c r="A108" s="225" t="s">
        <v>144</v>
      </c>
      <c r="B108" s="225"/>
      <c r="C108" s="225"/>
    </row>
    <row r="109" spans="1:4" ht="115.5" customHeight="1">
      <c r="A109" s="249" t="s">
        <v>231</v>
      </c>
      <c r="B109" s="249"/>
      <c r="C109" s="250"/>
      <c r="D109" s="250"/>
    </row>
  </sheetData>
  <sheetProtection/>
  <mergeCells count="76">
    <mergeCell ref="IG2:IN2"/>
    <mergeCell ref="IO2:IV2"/>
    <mergeCell ref="GC2:GJ2"/>
    <mergeCell ref="GK2:GR2"/>
    <mergeCell ref="GS2:GZ2"/>
    <mergeCell ref="HA2:HH2"/>
    <mergeCell ref="HI2:HP2"/>
    <mergeCell ref="HQ2:HX2"/>
    <mergeCell ref="FE2:FL2"/>
    <mergeCell ref="FM2:FT2"/>
    <mergeCell ref="FU2:GB2"/>
    <mergeCell ref="HY2:IF2"/>
    <mergeCell ref="DY2:EF2"/>
    <mergeCell ref="EG2:EN2"/>
    <mergeCell ref="EO2:EV2"/>
    <mergeCell ref="EW2:FD2"/>
    <mergeCell ref="CS2:CZ2"/>
    <mergeCell ref="DA2:DH2"/>
    <mergeCell ref="DI2:DP2"/>
    <mergeCell ref="DQ2:DX2"/>
    <mergeCell ref="BM2:BT2"/>
    <mergeCell ref="BU2:CB2"/>
    <mergeCell ref="CC2:CJ2"/>
    <mergeCell ref="CK2:CR2"/>
    <mergeCell ref="B13:C13"/>
    <mergeCell ref="AO2:AV2"/>
    <mergeCell ref="AW2:BD2"/>
    <mergeCell ref="BE2:BL2"/>
    <mergeCell ref="I2:P2"/>
    <mergeCell ref="Q2:X2"/>
    <mergeCell ref="Y2:AF2"/>
    <mergeCell ref="AG2:AN2"/>
    <mergeCell ref="A14:C14"/>
    <mergeCell ref="B11:C11"/>
    <mergeCell ref="B12:C12"/>
    <mergeCell ref="A3:A4"/>
    <mergeCell ref="B3:C4"/>
    <mergeCell ref="B5:C5"/>
    <mergeCell ref="B6:C6"/>
    <mergeCell ref="B7:C7"/>
    <mergeCell ref="A9:C9"/>
    <mergeCell ref="B8:C8"/>
    <mergeCell ref="A106:C106"/>
    <mergeCell ref="A107:C107"/>
    <mergeCell ref="A108:C108"/>
    <mergeCell ref="A21:D21"/>
    <mergeCell ref="B23:D23"/>
    <mergeCell ref="B24:D24"/>
    <mergeCell ref="B25:D25"/>
    <mergeCell ref="B26:D26"/>
    <mergeCell ref="A28:A29"/>
    <mergeCell ref="B28:B29"/>
    <mergeCell ref="C28:C29"/>
    <mergeCell ref="D28:D29"/>
    <mergeCell ref="A30:D30"/>
    <mergeCell ref="A109:D109"/>
    <mergeCell ref="A49:L49"/>
    <mergeCell ref="B51:H51"/>
    <mergeCell ref="B52:H52"/>
    <mergeCell ref="B53:H53"/>
    <mergeCell ref="B54:H54"/>
    <mergeCell ref="A64:C64"/>
    <mergeCell ref="M55:N55"/>
    <mergeCell ref="A56:A58"/>
    <mergeCell ref="B56:B58"/>
    <mergeCell ref="C56:L56"/>
    <mergeCell ref="M56:N58"/>
    <mergeCell ref="C57:G57"/>
    <mergeCell ref="H57:L57"/>
    <mergeCell ref="A65:C65"/>
    <mergeCell ref="A66:C66"/>
    <mergeCell ref="A67:D67"/>
    <mergeCell ref="M59:N59"/>
    <mergeCell ref="M60:N60"/>
    <mergeCell ref="M61:N61"/>
    <mergeCell ref="M62:N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1" t="s">
        <v>232</v>
      </c>
      <c r="B2" s="229"/>
    </row>
    <row r="3" spans="1:2" ht="56.25" customHeight="1">
      <c r="A3" s="229"/>
      <c r="B3" s="229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89</v>
      </c>
      <c r="B8" s="6"/>
    </row>
    <row r="9" spans="1:2" ht="15">
      <c r="A9" s="11" t="s">
        <v>94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148</v>
      </c>
      <c r="B16" s="17"/>
    </row>
    <row r="19" spans="1:2" ht="15">
      <c r="A19" s="225" t="s">
        <v>146</v>
      </c>
      <c r="B19" s="225"/>
    </row>
    <row r="20" spans="1:2" ht="66.75" customHeight="1">
      <c r="A20" s="225" t="s">
        <v>147</v>
      </c>
      <c r="B20" s="225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2011-02-28T08:10:01Z</cp:lastPrinted>
  <dcterms:created xsi:type="dcterms:W3CDTF">2010-02-15T13:42:22Z</dcterms:created>
  <dcterms:modified xsi:type="dcterms:W3CDTF">2011-03-01T05:49:00Z</dcterms:modified>
  <cp:category/>
  <cp:version/>
  <cp:contentType/>
  <cp:contentStatus/>
</cp:coreProperties>
</file>